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kument\excel\penzugy\R.Timi\Előirányzatok\2021\2021 III. módosítás\"/>
    </mc:Choice>
  </mc:AlternateContent>
  <xr:revisionPtr revIDLastSave="0" documentId="13_ncr:1_{32D7CE1C-9764-4C8F-9ECF-659F56ADA3E0}" xr6:coauthVersionLast="47" xr6:coauthVersionMax="47" xr10:uidLastSave="{00000000-0000-0000-0000-000000000000}"/>
  <workbookProtection lockWindows="1"/>
  <bookViews>
    <workbookView xWindow="-120" yWindow="-120" windowWidth="29040" windowHeight="15840" tabRatio="500" activeTab="2" xr2:uid="{00000000-000D-0000-FFFF-FFFF00000000}"/>
  </bookViews>
  <sheets>
    <sheet name="Mérleg(önkormányzat 2021" sheetId="1" r:id="rId1"/>
    <sheet name="Bevételek(önkormányzat 2021" sheetId="2" r:id="rId2"/>
    <sheet name="Kiadások(önkormányzat 2021)" sheetId="4" r:id="rId3"/>
    <sheet name="Kiadások COFOG összesítő" sheetId="7" state="hidden" r:id="rId4"/>
  </sheets>
  <definedNames>
    <definedName name="_xlnm.Print_Area" localSheetId="1">'Bevételek(önkormányzat 2021'!$A$1:$G$51</definedName>
    <definedName name="_xlnm.Print_Area" localSheetId="3">'Kiadások COFOG összesítő'!$A$1:$K$38</definedName>
    <definedName name="_xlnm.Print_Area" localSheetId="2">'Kiadások(önkormányzat 2021)'!$A$1:$G$79</definedName>
    <definedName name="_xlnm.Print_Area" localSheetId="0">'Mérleg(önkormányzat 2021'!$A$1:$O$26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0" i="1" l="1"/>
  <c r="F18" i="1"/>
  <c r="M20" i="1"/>
  <c r="N20" i="1"/>
  <c r="K20" i="1"/>
  <c r="K21" i="1"/>
  <c r="J21" i="1"/>
  <c r="K17" i="1"/>
  <c r="K18" i="1"/>
  <c r="J18" i="1"/>
  <c r="J17" i="1"/>
  <c r="K16" i="1"/>
  <c r="J16" i="1"/>
  <c r="K14" i="1"/>
  <c r="J14" i="1"/>
  <c r="K13" i="1"/>
  <c r="J13" i="1"/>
  <c r="J12" i="1"/>
  <c r="K12" i="1"/>
  <c r="K11" i="1"/>
  <c r="J11" i="1"/>
  <c r="K10" i="1"/>
  <c r="J10" i="1"/>
  <c r="C22" i="1"/>
  <c r="D22" i="1"/>
  <c r="G18" i="1"/>
  <c r="G17" i="1"/>
  <c r="G12" i="1"/>
  <c r="G11" i="1"/>
  <c r="G10" i="1"/>
  <c r="G9" i="1"/>
  <c r="D18" i="1"/>
  <c r="C18" i="1"/>
  <c r="D17" i="1"/>
  <c r="C17" i="1"/>
  <c r="D16" i="1"/>
  <c r="C16" i="1"/>
  <c r="D15" i="1"/>
  <c r="C15" i="1"/>
  <c r="D13" i="1"/>
  <c r="C13" i="1"/>
  <c r="D12" i="1"/>
  <c r="C12" i="1"/>
  <c r="D9" i="1"/>
  <c r="D10" i="1"/>
  <c r="D11" i="1"/>
  <c r="C11" i="1"/>
  <c r="C10" i="1"/>
  <c r="C9" i="1"/>
  <c r="G48" i="2"/>
  <c r="G16" i="1" s="1"/>
  <c r="G41" i="2"/>
  <c r="G13" i="1" s="1"/>
  <c r="G15" i="1" s="1"/>
  <c r="G30" i="2"/>
  <c r="G14" i="2"/>
  <c r="G17" i="2"/>
  <c r="D48" i="2"/>
  <c r="F44" i="2"/>
  <c r="E44" i="2"/>
  <c r="D41" i="2"/>
  <c r="D30" i="2"/>
  <c r="D20" i="2"/>
  <c r="D17" i="2"/>
  <c r="D14" i="2"/>
  <c r="E39" i="2"/>
  <c r="F39" i="2"/>
  <c r="C48" i="2"/>
  <c r="C41" i="2"/>
  <c r="C30" i="2"/>
  <c r="C17" i="2"/>
  <c r="C14" i="2"/>
  <c r="E70" i="4"/>
  <c r="G68" i="4"/>
  <c r="E12" i="4"/>
  <c r="E9" i="4"/>
  <c r="E10" i="4"/>
  <c r="E11" i="4"/>
  <c r="E13" i="4"/>
  <c r="E14" i="4"/>
  <c r="E15" i="4"/>
  <c r="E16" i="4"/>
  <c r="E17" i="4"/>
  <c r="E18" i="4"/>
  <c r="D48" i="4"/>
  <c r="G58" i="4"/>
  <c r="E65" i="4"/>
  <c r="F65" i="4"/>
  <c r="D68" i="4"/>
  <c r="E54" i="4"/>
  <c r="F54" i="4"/>
  <c r="C48" i="4"/>
  <c r="G48" i="4"/>
  <c r="C68" i="4"/>
  <c r="D58" i="4"/>
  <c r="C58" i="4"/>
  <c r="C52" i="4"/>
  <c r="C22" i="4"/>
  <c r="C19" i="4"/>
  <c r="J9" i="1" s="1"/>
  <c r="J15" i="1" s="1"/>
  <c r="J22" i="1" s="1"/>
  <c r="E15" i="1" l="1"/>
  <c r="G22" i="1"/>
  <c r="E22" i="1" s="1"/>
  <c r="C51" i="2"/>
  <c r="C76" i="4"/>
  <c r="C53" i="2" l="1"/>
  <c r="E37" i="2"/>
  <c r="E38" i="2"/>
  <c r="E40" i="2"/>
  <c r="E51" i="4" l="1"/>
  <c r="F51" i="4" l="1"/>
  <c r="F31" i="2" l="1"/>
  <c r="F24" i="4" l="1"/>
  <c r="F25" i="4"/>
  <c r="F26" i="4"/>
  <c r="F28" i="4"/>
  <c r="F29" i="4"/>
  <c r="F30" i="4"/>
  <c r="F31" i="4"/>
  <c r="F32" i="4"/>
  <c r="F33" i="4"/>
  <c r="E24" i="4" l="1"/>
  <c r="E25" i="4"/>
  <c r="E26" i="4"/>
  <c r="E28" i="4"/>
  <c r="E29" i="4"/>
  <c r="E30" i="4"/>
  <c r="E31" i="4"/>
  <c r="E32" i="4"/>
  <c r="E33" i="4"/>
  <c r="F38" i="2" l="1"/>
  <c r="E19" i="2"/>
  <c r="E47" i="2" l="1"/>
  <c r="E31" i="2"/>
  <c r="E25" i="2"/>
  <c r="E27" i="2"/>
  <c r="E29" i="2"/>
  <c r="D22" i="4"/>
  <c r="D52" i="4" l="1"/>
  <c r="D19" i="4"/>
  <c r="D51" i="2"/>
  <c r="D76" i="4" l="1"/>
  <c r="D53" i="2" s="1"/>
  <c r="K9" i="1"/>
  <c r="K15" i="1" s="1"/>
  <c r="K22" i="1" s="1"/>
  <c r="F60" i="4"/>
  <c r="E60" i="4"/>
  <c r="F71" i="4"/>
  <c r="E71" i="4"/>
  <c r="F53" i="4"/>
  <c r="E53" i="4"/>
  <c r="F40" i="4" l="1"/>
  <c r="E40" i="4"/>
  <c r="F18" i="4"/>
  <c r="F45" i="4"/>
  <c r="E45" i="4"/>
  <c r="E16" i="2" l="1"/>
  <c r="F16" i="2"/>
  <c r="F56" i="4" l="1"/>
  <c r="E56" i="4"/>
  <c r="J26" i="7" l="1"/>
  <c r="F18" i="2"/>
  <c r="E18" i="2" l="1"/>
  <c r="H26" i="7"/>
  <c r="F26" i="7"/>
  <c r="E74" i="4" l="1"/>
  <c r="F74" i="4"/>
  <c r="N14" i="1" l="1"/>
  <c r="E72" i="4"/>
  <c r="F72" i="4"/>
  <c r="E12" i="2"/>
  <c r="G20" i="2" l="1"/>
  <c r="F20" i="2" s="1"/>
  <c r="F19" i="2"/>
  <c r="M14" i="1"/>
  <c r="L14" i="1"/>
  <c r="E11" i="1" l="1"/>
  <c r="E13" i="2"/>
  <c r="F11" i="1" l="1"/>
  <c r="E24" i="2"/>
  <c r="F24" i="2"/>
  <c r="E28" i="2"/>
  <c r="F28" i="2"/>
  <c r="E43" i="2"/>
  <c r="F43" i="2"/>
  <c r="E33" i="2"/>
  <c r="F33" i="2"/>
  <c r="E21" i="2"/>
  <c r="F21" i="2"/>
  <c r="E36" i="2"/>
  <c r="E32" i="2"/>
  <c r="F32" i="2"/>
  <c r="E45" i="2"/>
  <c r="F45" i="2"/>
  <c r="E34" i="2"/>
  <c r="F34" i="2"/>
  <c r="E20" i="2"/>
  <c r="E35" i="2" l="1"/>
  <c r="F35" i="2"/>
  <c r="F17" i="2"/>
  <c r="F10" i="1" l="1"/>
  <c r="E10" i="1"/>
  <c r="E42" i="2" l="1"/>
  <c r="E48" i="2" s="1"/>
  <c r="F42" i="2"/>
  <c r="F48" i="2"/>
  <c r="F16" i="1" l="1"/>
  <c r="E9" i="2"/>
  <c r="F9" i="2"/>
  <c r="E11" i="2"/>
  <c r="F11" i="2"/>
  <c r="E16" i="1"/>
  <c r="E10" i="2" l="1"/>
  <c r="F10" i="2"/>
  <c r="E8" i="2" l="1"/>
  <c r="E14" i="2" s="1"/>
  <c r="F8" i="2"/>
  <c r="F55" i="4" l="1"/>
  <c r="E55" i="4"/>
  <c r="F14" i="2"/>
  <c r="F50" i="4"/>
  <c r="E50" i="4"/>
  <c r="F9" i="1" l="1"/>
  <c r="E9" i="1"/>
  <c r="F13" i="4"/>
  <c r="F34" i="4"/>
  <c r="E34" i="4"/>
  <c r="E69" i="4"/>
  <c r="F46" i="4" l="1"/>
  <c r="E46" i="4"/>
  <c r="F66" i="4"/>
  <c r="E66" i="4"/>
  <c r="F67" i="4"/>
  <c r="E67" i="4"/>
  <c r="E47" i="4" l="1"/>
  <c r="E50" i="2"/>
  <c r="G19" i="1"/>
  <c r="E18" i="1" l="1"/>
  <c r="F17" i="4" l="1"/>
  <c r="F73" i="4" l="1"/>
  <c r="E73" i="4"/>
  <c r="N18" i="1" l="1"/>
  <c r="E26" i="2"/>
  <c r="E23" i="2"/>
  <c r="F49" i="2" l="1"/>
  <c r="E49" i="2"/>
  <c r="E22" i="2"/>
  <c r="F22" i="2"/>
  <c r="F40" i="2"/>
  <c r="M18" i="1"/>
  <c r="L18" i="1"/>
  <c r="E75" i="4"/>
  <c r="F41" i="2"/>
  <c r="N17" i="1"/>
  <c r="F30" i="2" l="1"/>
  <c r="G51" i="2"/>
  <c r="L17" i="1"/>
  <c r="M17" i="1"/>
  <c r="F17" i="1"/>
  <c r="E17" i="1"/>
  <c r="E44" i="4"/>
  <c r="E21" i="4"/>
  <c r="F41" i="4"/>
  <c r="E41" i="4"/>
  <c r="E61" i="4"/>
  <c r="F61" i="4"/>
  <c r="F23" i="4"/>
  <c r="E23" i="4"/>
  <c r="F59" i="4"/>
  <c r="E59" i="4"/>
  <c r="F43" i="4"/>
  <c r="E43" i="4"/>
  <c r="F35" i="4"/>
  <c r="E35" i="4"/>
  <c r="F49" i="4"/>
  <c r="E49" i="4"/>
  <c r="E36" i="4"/>
  <c r="F37" i="4"/>
  <c r="E37" i="4"/>
  <c r="F57" i="4"/>
  <c r="E57" i="4"/>
  <c r="E58" i="4" s="1"/>
  <c r="F15" i="4"/>
  <c r="F42" i="4"/>
  <c r="E42" i="4"/>
  <c r="G52" i="4"/>
  <c r="F52" i="4" s="1"/>
  <c r="E30" i="2"/>
  <c r="E17" i="2"/>
  <c r="N19" i="1"/>
  <c r="L19" i="1" s="1"/>
  <c r="N21" i="1"/>
  <c r="F51" i="2" l="1"/>
  <c r="F44" i="4"/>
  <c r="F21" i="4"/>
  <c r="E12" i="1"/>
  <c r="F12" i="1"/>
  <c r="E13" i="1"/>
  <c r="F13" i="1"/>
  <c r="F16" i="4"/>
  <c r="E38" i="4"/>
  <c r="F38" i="4"/>
  <c r="N11" i="1"/>
  <c r="F27" i="4"/>
  <c r="E27" i="4"/>
  <c r="E48" i="4" s="1"/>
  <c r="F62" i="4"/>
  <c r="E62" i="4"/>
  <c r="F63" i="4"/>
  <c r="E63" i="4"/>
  <c r="F64" i="4"/>
  <c r="E64" i="4"/>
  <c r="F39" i="4"/>
  <c r="E39" i="4"/>
  <c r="M21" i="1"/>
  <c r="L21" i="1"/>
  <c r="E52" i="4"/>
  <c r="F58" i="4"/>
  <c r="N12" i="1"/>
  <c r="M12" i="1" s="1"/>
  <c r="F22" i="1" l="1"/>
  <c r="F15" i="1"/>
  <c r="E68" i="4"/>
  <c r="L12" i="1"/>
  <c r="F68" i="4"/>
  <c r="F8" i="4"/>
  <c r="E8" i="4"/>
  <c r="G19" i="4"/>
  <c r="G76" i="4" s="1"/>
  <c r="G53" i="2" s="1"/>
  <c r="K26" i="7"/>
  <c r="G26" i="7"/>
  <c r="I26" i="7"/>
  <c r="N13" i="1"/>
  <c r="F19" i="4" l="1"/>
  <c r="L13" i="1"/>
  <c r="M13" i="1"/>
  <c r="E19" i="4"/>
  <c r="F20" i="4"/>
  <c r="E20" i="4"/>
  <c r="E22" i="4" s="1"/>
  <c r="G22" i="4"/>
  <c r="F22" i="4" s="1"/>
  <c r="F48" i="4"/>
  <c r="N9" i="1"/>
  <c r="M9" i="1" s="1"/>
  <c r="N16" i="1"/>
  <c r="E76" i="4" l="1"/>
  <c r="L9" i="1"/>
  <c r="M16" i="1"/>
  <c r="L16" i="1"/>
  <c r="N10" i="1"/>
  <c r="F76" i="4" l="1"/>
  <c r="F53" i="2" s="1"/>
  <c r="M10" i="1"/>
  <c r="L10" i="1"/>
  <c r="L11" i="1"/>
  <c r="M11" i="1"/>
  <c r="N15" i="1"/>
  <c r="M15" i="1" l="1"/>
  <c r="L15" i="1"/>
  <c r="N22" i="1"/>
  <c r="M22" i="1" l="1"/>
  <c r="L22" i="1"/>
  <c r="E41" i="2"/>
  <c r="E51" i="2" s="1"/>
  <c r="E53" i="2" s="1"/>
  <c r="G27" i="1"/>
</calcChain>
</file>

<file path=xl/sharedStrings.xml><?xml version="1.0" encoding="utf-8"?>
<sst xmlns="http://schemas.openxmlformats.org/spreadsheetml/2006/main" count="331" uniqueCount="296">
  <si>
    <t>Önkormányzati bevételek és kiadások összesen</t>
  </si>
  <si>
    <t>adatok: ezer Ft-ban</t>
  </si>
  <si>
    <t>Bevételek</t>
  </si>
  <si>
    <t>Kiadások</t>
  </si>
  <si>
    <t>Nyt.szla</t>
  </si>
  <si>
    <t>Megnevezés</t>
  </si>
  <si>
    <t>0911</t>
  </si>
  <si>
    <t>Önkormányzatok működési támogatása</t>
  </si>
  <si>
    <t>051</t>
  </si>
  <si>
    <t>Személyi juttatások</t>
  </si>
  <si>
    <t>0916</t>
  </si>
  <si>
    <t>Egyéb műk-i célú tám. ÁH-on belülről</t>
  </si>
  <si>
    <t>052</t>
  </si>
  <si>
    <t>Munkaadót terhelő járulékok</t>
  </si>
  <si>
    <t>092</t>
  </si>
  <si>
    <t>Felhalmozási c. tám. ÁH-on belülről</t>
  </si>
  <si>
    <t>053</t>
  </si>
  <si>
    <t>Dologi kiadások</t>
  </si>
  <si>
    <t>093</t>
  </si>
  <si>
    <t>Közhatalmi bevételek</t>
  </si>
  <si>
    <t>054</t>
  </si>
  <si>
    <t>Szociális juttatások</t>
  </si>
  <si>
    <t>094</t>
  </si>
  <si>
    <t>Működési bevételek</t>
  </si>
  <si>
    <t>055</t>
  </si>
  <si>
    <t>Átadott pénzeszközök</t>
  </si>
  <si>
    <t>0952</t>
  </si>
  <si>
    <t>Felhalmozási bevételek</t>
  </si>
  <si>
    <t>059</t>
  </si>
  <si>
    <t>Irányítószervi támogatás</t>
  </si>
  <si>
    <t>Tárgyévi működési kiadások</t>
  </si>
  <si>
    <t>09813</t>
  </si>
  <si>
    <t>Önkorm. Pénzmaradványa igénybevét.</t>
  </si>
  <si>
    <t>056-057</t>
  </si>
  <si>
    <t>Fejlesztés, felújítás</t>
  </si>
  <si>
    <t>055131</t>
  </si>
  <si>
    <t>Céltartalék (elköt.pm.terhére)</t>
  </si>
  <si>
    <t>Általános tartalék</t>
  </si>
  <si>
    <t>Likvidtartalék</t>
  </si>
  <si>
    <t>058</t>
  </si>
  <si>
    <t>059141</t>
  </si>
  <si>
    <t>ÁHT-n belüli megelőlegezés visszafiz.</t>
  </si>
  <si>
    <t>Mindösszesen</t>
  </si>
  <si>
    <t>I/2.számú melléklet</t>
  </si>
  <si>
    <t>adatok: Ft-ban</t>
  </si>
  <si>
    <t>Főkönyvi szám</t>
  </si>
  <si>
    <t>Főkönyvi szám neve</t>
  </si>
  <si>
    <t>Eredeti előirányzat</t>
  </si>
  <si>
    <t>091111</t>
  </si>
  <si>
    <t>Helyi önkormányzatok működésének általános támogatása</t>
  </si>
  <si>
    <t>091121</t>
  </si>
  <si>
    <t>Települési önkormányzatok egyes köznevelési feladatainak támogatása</t>
  </si>
  <si>
    <t>091131</t>
  </si>
  <si>
    <t>Települési önkormányzatok szociális, gyermekjóléti és gyermekétkeztetési feladatainak támogatása</t>
  </si>
  <si>
    <t>091141</t>
  </si>
  <si>
    <t>Települési önkormányzatok kulturális feladatainak támogatása</t>
  </si>
  <si>
    <t>091151</t>
  </si>
  <si>
    <t>Működési célú költségvetési támogatások és kiegészítő támogatások</t>
  </si>
  <si>
    <t>0911   Önkormányzatok működési támogatása</t>
  </si>
  <si>
    <t>0916071</t>
  </si>
  <si>
    <t>Egyéb működési célú támogatások bevételei államháztartáson belülről-helyi önkormányzatok és költségvetési szerveik</t>
  </si>
  <si>
    <t>09161</t>
  </si>
  <si>
    <t>Egyéb működési célú támogatások bevételei államháztartáson belülről</t>
  </si>
  <si>
    <t>0916   Egyéb működési célú támogatások bevételei ÁH-on belülről</t>
  </si>
  <si>
    <t>093432</t>
  </si>
  <si>
    <t>Magánszemélyek kommunális adója</t>
  </si>
  <si>
    <t>09351071</t>
  </si>
  <si>
    <t>Állandó jelleggel végzett iparűzési tevékenység után fizetett helyi adó</t>
  </si>
  <si>
    <t>0935411</t>
  </si>
  <si>
    <t>Belföldi gépjárművek adójának  a helyi önkormányzatot megillető része</t>
  </si>
  <si>
    <t>0936112</t>
  </si>
  <si>
    <t>Szabálysértési pénz- és helyszíni bírság és a közlekedési szabályszegések után kiszabott közigazgatási bírság helyi önkormányzatot megillető része</t>
  </si>
  <si>
    <t>0936121</t>
  </si>
  <si>
    <t>Egyéb bírság</t>
  </si>
  <si>
    <t>0936162</t>
  </si>
  <si>
    <t>Egyéb közhatalmi bevétel</t>
  </si>
  <si>
    <t>0936172</t>
  </si>
  <si>
    <t>Késedelmi és önellenőrzési pótlék</t>
  </si>
  <si>
    <t>09362</t>
  </si>
  <si>
    <t>Egyéb közhatalmi bevételek</t>
  </si>
  <si>
    <t>093   Közhatalmi bevételek</t>
  </si>
  <si>
    <t>094022</t>
  </si>
  <si>
    <t>Szolgáltatások ellenértéke</t>
  </si>
  <si>
    <t>094041</t>
  </si>
  <si>
    <t>Tulajdonosi bevételek</t>
  </si>
  <si>
    <t>094051</t>
  </si>
  <si>
    <t>Ellátási díjak</t>
  </si>
  <si>
    <t>094061</t>
  </si>
  <si>
    <t>Kiszámlázott általános forgalmi adó</t>
  </si>
  <si>
    <t>094071</t>
  </si>
  <si>
    <t>Általános forgalmi adó visszatérítése</t>
  </si>
  <si>
    <t>094082</t>
  </si>
  <si>
    <t>Kamatbevételek</t>
  </si>
  <si>
    <t>094111</t>
  </si>
  <si>
    <t>0941142</t>
  </si>
  <si>
    <t>1 és 2 forintos érmék forgalomból történő kivonása miatti kerekítési különbözet</t>
  </si>
  <si>
    <t>094   Működési bevételek</t>
  </si>
  <si>
    <t>095211</t>
  </si>
  <si>
    <t>Ingatlan értékesítés</t>
  </si>
  <si>
    <t>09641</t>
  </si>
  <si>
    <t>Működési célú visszatérítendő támogatások, kölcsönök visszatérülése államháztartáson kívülről</t>
  </si>
  <si>
    <t>Egyéb felhalmozási célú átvett pénzeszközök-háztartások</t>
  </si>
  <si>
    <t>0925031</t>
  </si>
  <si>
    <t>Egyéb felhalmozási célú támogatások bevételei államháztartáson belülről-fejezeti kezelésű előirányzatok EU-s programok és azok hazai társfinanszírozása</t>
  </si>
  <si>
    <t>0952 Felhalmozási bevételek</t>
  </si>
  <si>
    <t>0981311</t>
  </si>
  <si>
    <t>Előző év költségvetési maradványának igénybevétele</t>
  </si>
  <si>
    <t>Bevételek összesen</t>
  </si>
  <si>
    <t>011130 - Önkormányzatok és önkormányzati hivatalok jogalkotó és általános igazgatási tevékenysége</t>
  </si>
  <si>
    <t>013320 - Köztemető-fenntartás és -működtetés</t>
  </si>
  <si>
    <t>052020 - Szennyvíz gyűjtése, tisztítása, elhelyezése</t>
  </si>
  <si>
    <t>074031 - Család és nővédelmi egészségügyi gondozás</t>
  </si>
  <si>
    <t>096015 - Gyermekétkeztetés köznevelési intézményben</t>
  </si>
  <si>
    <t>I/3. számú melléklet</t>
  </si>
  <si>
    <t>05110111</t>
  </si>
  <si>
    <t>Köztisztviselők,közalkalmazottak bére</t>
  </si>
  <si>
    <t>05110131</t>
  </si>
  <si>
    <t>MT alapján teljes, részmunkaidős bére</t>
  </si>
  <si>
    <t>0511091</t>
  </si>
  <si>
    <t>Közlekedési költségtérítés</t>
  </si>
  <si>
    <t>0511101</t>
  </si>
  <si>
    <t>Egyéb költségtérítések</t>
  </si>
  <si>
    <t>0511131</t>
  </si>
  <si>
    <t>Foglalkoztatottak egyéb személyi juttatásai</t>
  </si>
  <si>
    <t>051211</t>
  </si>
  <si>
    <t>Választott tisztségviselők juttatásai</t>
  </si>
  <si>
    <t>051221</t>
  </si>
  <si>
    <t>Munkavégzésre irányuló egyéb jogviszonyban nem saját foglalkoztatottnak fizetett juttatások</t>
  </si>
  <si>
    <t>0512361</t>
  </si>
  <si>
    <t>Reprezentáció, üzleti ajándék</t>
  </si>
  <si>
    <t>05211</t>
  </si>
  <si>
    <t>Szociális hozzájárulási adó</t>
  </si>
  <si>
    <t>05261</t>
  </si>
  <si>
    <t>Más járulék fizetési kötelezettség</t>
  </si>
  <si>
    <t>053111</t>
  </si>
  <si>
    <t>Szakmai anyagok beszerzése</t>
  </si>
  <si>
    <t>0531111</t>
  </si>
  <si>
    <t>Gyógyszer</t>
  </si>
  <si>
    <t>0531121</t>
  </si>
  <si>
    <t>Könyv, folyóirat</t>
  </si>
  <si>
    <t>0531141</t>
  </si>
  <si>
    <t>Informatikai eszközök</t>
  </si>
  <si>
    <t>053121</t>
  </si>
  <si>
    <t>Üzemeltetési anyagok beszerzése</t>
  </si>
  <si>
    <t>0531211</t>
  </si>
  <si>
    <t>Élelmiszer</t>
  </si>
  <si>
    <t>0531221</t>
  </si>
  <si>
    <t>Irodaszer, nyomtatvány</t>
  </si>
  <si>
    <t>0531231</t>
  </si>
  <si>
    <t>Hajtó és kenőanyag</t>
  </si>
  <si>
    <t>0531241</t>
  </si>
  <si>
    <t>Munka és védőruha</t>
  </si>
  <si>
    <t>0531251</t>
  </si>
  <si>
    <t>Nyomtatást segítő anyagok</t>
  </si>
  <si>
    <t>0531261</t>
  </si>
  <si>
    <t>Amelyek nem számolhatóak el szakmai anyagnak</t>
  </si>
  <si>
    <t>0532111</t>
  </si>
  <si>
    <t>0532211</t>
  </si>
  <si>
    <t>Telefon, telefax, telex, mobíl díj</t>
  </si>
  <si>
    <t>053311</t>
  </si>
  <si>
    <t>Közüzemidíjak</t>
  </si>
  <si>
    <t>053321</t>
  </si>
  <si>
    <t>Vásárolt élelmezés</t>
  </si>
  <si>
    <t>053331</t>
  </si>
  <si>
    <t>Bérleti és lízing díjak</t>
  </si>
  <si>
    <t>053341</t>
  </si>
  <si>
    <t>Karbantartási, kisjavítási szolgáltatások</t>
  </si>
  <si>
    <t>053361</t>
  </si>
  <si>
    <t>Szakmai tevékenységet segítő szolgáltatások</t>
  </si>
  <si>
    <t>053371</t>
  </si>
  <si>
    <t>Egyéb szolgáltatások</t>
  </si>
  <si>
    <t>0534111</t>
  </si>
  <si>
    <t>Foglalkoztatottak kiküldetései</t>
  </si>
  <si>
    <t>053511</t>
  </si>
  <si>
    <t>Műk-i célú előzetesen felszámított áfa</t>
  </si>
  <si>
    <t>053521</t>
  </si>
  <si>
    <t>Fizetendő általános forgalmi adó</t>
  </si>
  <si>
    <t>053531</t>
  </si>
  <si>
    <t>Kamatkiadások</t>
  </si>
  <si>
    <t>053551</t>
  </si>
  <si>
    <t>Egyéb dologi kiadások</t>
  </si>
  <si>
    <t>054831</t>
  </si>
  <si>
    <t>Egyéb, Önkormányzat rendeletében megállapított juttatás</t>
  </si>
  <si>
    <t>054851</t>
  </si>
  <si>
    <t>055061</t>
  </si>
  <si>
    <t>0550211</t>
  </si>
  <si>
    <t>A helyi önkormányzatok előző évi elszámolásából származó kiadások</t>
  </si>
  <si>
    <t>Egyéb működési célú támogatások ÁH-on belülre</t>
  </si>
  <si>
    <t>055081</t>
  </si>
  <si>
    <t>Működési célú visszatérítendő támogatások, kölcsönök nyújtása államháztartáson kívülre</t>
  </si>
  <si>
    <t>055121</t>
  </si>
  <si>
    <t>Egyéb működési célú támogatások ÁH-on kívülre</t>
  </si>
  <si>
    <t>05612</t>
  </si>
  <si>
    <t>Immateriális javak beszerzése, létesítése</t>
  </si>
  <si>
    <t>05621</t>
  </si>
  <si>
    <t>Ingatlanok beszerzése, létesítése</t>
  </si>
  <si>
    <t>05631</t>
  </si>
  <si>
    <t>Informatikai eszközök beszerzése, létesítése</t>
  </si>
  <si>
    <t>05641</t>
  </si>
  <si>
    <t>Egyéb tárgyi eszközök beszerzése, létesítése</t>
  </si>
  <si>
    <t>05671</t>
  </si>
  <si>
    <t>Beruházási célú előzetesen felszámított áfa</t>
  </si>
  <si>
    <t>05711</t>
  </si>
  <si>
    <t>Ingatlanok felújítása</t>
  </si>
  <si>
    <t>05731</t>
  </si>
  <si>
    <t>Egyéb tárgyi eszközök felújítása</t>
  </si>
  <si>
    <t>05741</t>
  </si>
  <si>
    <t>Felújítási célú előzetesen felszámított áfa</t>
  </si>
  <si>
    <t>Fejlesztések</t>
  </si>
  <si>
    <t>Államháztartáson belüli megelőlegezések visszafizetése</t>
  </si>
  <si>
    <t>059151</t>
  </si>
  <si>
    <t>Központi, irányító szervi támogatás folyósítása</t>
  </si>
  <si>
    <t>Tartalékok (általános)</t>
  </si>
  <si>
    <t>Tartalékok (elköt.pénzm..terh.)</t>
  </si>
  <si>
    <t>Kiadások összesen</t>
  </si>
  <si>
    <t>016080 - Kiemelt állami és önkormányzati rendezvények</t>
  </si>
  <si>
    <t>045160 - Közutak, hidak, alagutak üzemeltetése, fenntartása</t>
  </si>
  <si>
    <t>064010 - Közvilágítás</t>
  </si>
  <si>
    <t>066020 - Város-, községgazdálkodási egyéb szolgáltatások</t>
  </si>
  <si>
    <t>104037 - Intézményen kívüli gyermekétkeztetés</t>
  </si>
  <si>
    <t>Informatikai szolgáltatások igénybevétele</t>
  </si>
  <si>
    <t>Kiadások kormányati funkciók (COFOG) szerinti bontásban (összesítő)</t>
  </si>
  <si>
    <t>Kormányzati funkció (COFOG)</t>
  </si>
  <si>
    <t>Bér</t>
  </si>
  <si>
    <t>Járulék</t>
  </si>
  <si>
    <t>Dologi kiadás</t>
  </si>
  <si>
    <t>107060 - Egyéb szociális pénzbeni és természetbeni ellátások</t>
  </si>
  <si>
    <t>Önkormányzat összesen:</t>
  </si>
  <si>
    <t>Tárgyévi működési bevételek</t>
  </si>
  <si>
    <t>098141</t>
  </si>
  <si>
    <t>Államháztartáson belüli megelőlegezések teljesítése</t>
  </si>
  <si>
    <t>Államháztartáson belüli megelőlegezés</t>
  </si>
  <si>
    <t>%</t>
  </si>
  <si>
    <t>Kiadások visszatérítései</t>
  </si>
  <si>
    <t>097533</t>
  </si>
  <si>
    <t>Egyéb felhalmozási c. átvett pénzeszk.</t>
  </si>
  <si>
    <t>Piliscsév Község Önkormányzata</t>
  </si>
  <si>
    <t>05831</t>
  </si>
  <si>
    <t>Központi költségvetési szervnek felhalmozási célú visszatérítendő támogatás, kölcsön törlesztés kiadásai</t>
  </si>
  <si>
    <t>0511041</t>
  </si>
  <si>
    <t>Készenléti, ügyeleti, helyettesítési díj, túlóra</t>
  </si>
  <si>
    <t>0511071</t>
  </si>
  <si>
    <t>074032 - Ifjúság-egészségügyi gondozás</t>
  </si>
  <si>
    <t>082091 - Közművelődés - közösségi és társadalmi részvétel fejlesztése</t>
  </si>
  <si>
    <t>104035 - Gyermekétkeztetés bölcsődében, fogyatékosok nappali intézményében</t>
  </si>
  <si>
    <t>Köztemetés (Szoc.tv. 48.§)</t>
  </si>
  <si>
    <t>094031</t>
  </si>
  <si>
    <t>Közvetített szolgáltatások ellenértéke</t>
  </si>
  <si>
    <t>09741</t>
  </si>
  <si>
    <t>091161</t>
  </si>
  <si>
    <t>09251</t>
  </si>
  <si>
    <t>Fejezeti kezelésű EI-tól EU-s programok és azok hazai társfinanszírozása miatt felhalmozási célú támogatások bevételei (Identitás pályázat)</t>
  </si>
  <si>
    <t>Béren kívüli juttatások</t>
  </si>
  <si>
    <t>053351</t>
  </si>
  <si>
    <t>Közvetített szolgáltatások Áht-on kívülre</t>
  </si>
  <si>
    <t>Települési támogatás [Szoctv. 45.§]</t>
  </si>
  <si>
    <t>054871</t>
  </si>
  <si>
    <t>09355011</t>
  </si>
  <si>
    <t>Tartózkodás után fizetett idegenforgalmi adó</t>
  </si>
  <si>
    <t>Felhalm.c. kölcsön visszatérülése</t>
  </si>
  <si>
    <t>0925   Felhalmozási célú önkormányzati támogatások</t>
  </si>
  <si>
    <t>013350 - Az önkormányzati vagyonnal való gazdálkoással kapcsolatos feladatok</t>
  </si>
  <si>
    <t>041233 - Hosszabb időtartamú közfoglalkoztatás</t>
  </si>
  <si>
    <t>041236 - Országos közfoglalkoztatási program</t>
  </si>
  <si>
    <t>104042 - Család- és gyermekjóléti szolgáltatások</t>
  </si>
  <si>
    <t>Változás</t>
  </si>
  <si>
    <t>Elszámolásból származó bevételek - 2019. évi pótigénylés</t>
  </si>
  <si>
    <t>0511061</t>
  </si>
  <si>
    <t>Jubileumi jutalom</t>
  </si>
  <si>
    <t>092131</t>
  </si>
  <si>
    <t>2020. eredeti EI</t>
  </si>
  <si>
    <t>2020. évi költségvetés I. számú előirányzat módosítása</t>
  </si>
  <si>
    <t>2020.I.sz. mód.</t>
  </si>
  <si>
    <t>II.sz. EI módosítás</t>
  </si>
  <si>
    <t>Felhalmozási célú önkormányzati támogatások teljesítése (Vis Maior pályázaton elnyert összeg)</t>
  </si>
  <si>
    <t>III.sz. EI módosítás</t>
  </si>
  <si>
    <t>2021. évi költségvetés III. sz. EI módosítása</t>
  </si>
  <si>
    <t>2021. évi  költségvetés III. sz. EI módosítása</t>
  </si>
  <si>
    <t>2021. évi eredeti EI</t>
  </si>
  <si>
    <t>2021.II. sz. EI mód.</t>
  </si>
  <si>
    <t>2021.III. sz. EI mód.</t>
  </si>
  <si>
    <t>2021.II.sz. EI mód.</t>
  </si>
  <si>
    <t>2021.III.sz. EI mód.</t>
  </si>
  <si>
    <t>2021.III.sz. EI módosítás</t>
  </si>
  <si>
    <t>2021.II.sz. EI módosítás</t>
  </si>
  <si>
    <t>05861</t>
  </si>
  <si>
    <t>Háztartásoknak felhalmozási célú visszatérítendő támogatás, kölcsön nyújtás kiadásai</t>
  </si>
  <si>
    <t>05506071</t>
  </si>
  <si>
    <t>Egyéb működési célú támogatások államháztartáson belülre-helyi önkormányzatok és költségvetési szerveik</t>
  </si>
  <si>
    <t>05721</t>
  </si>
  <si>
    <t>Informatikai eszközök felújítása</t>
  </si>
  <si>
    <t>0941131</t>
  </si>
  <si>
    <t>Kártérítés</t>
  </si>
  <si>
    <t>09651</t>
  </si>
  <si>
    <t>Háztartásoktól működési célú átvett pénzeszközök bevételei</t>
  </si>
  <si>
    <t>Egyéb felhalmozási célú kiadások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</si>
</sst>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,_F_t_-;\-* #,##0.00,_F_t_-;_-* \-??\ _F_t_-;_-@_-"/>
    <numFmt numFmtId="165" formatCode="_-* #,##0,_F_t_-;\-* #,##0,_F_t_-;_-* \-??\ _F_t_-;_-@_-"/>
    <numFmt numFmtId="166" formatCode="_-* #,##0.00,&quot;Ft&quot;_-;\-* #,##0.00,&quot;Ft&quot;_-;_-* \-??&quot; Ft&quot;_-;_-@_-"/>
    <numFmt numFmtId="167" formatCode="_-* #,##0,&quot;Ft&quot;_-;\-* #,##0,&quot;Ft&quot;_-;_-* \-??&quot; Ft&quot;_-;_-@_-"/>
  </numFmts>
  <fonts count="30" x14ac:knownFonts="1">
    <font>
      <sz val="10"/>
      <name val="Arial"/>
      <family val="2"/>
      <charset val="1"/>
    </font>
    <font>
      <sz val="11"/>
      <name val="Traditional Arabic"/>
      <family val="1"/>
      <charset val="1"/>
    </font>
    <font>
      <b/>
      <sz val="11"/>
      <name val="Traditional Arabic"/>
      <family val="1"/>
      <charset val="1"/>
    </font>
    <font>
      <i/>
      <sz val="11"/>
      <name val="Traditional Arabic"/>
      <family val="1"/>
      <charset val="1"/>
    </font>
    <font>
      <b/>
      <i/>
      <sz val="11"/>
      <name val="Traditional Arabic"/>
      <family val="1"/>
      <charset val="1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1"/>
    </font>
    <font>
      <b/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1"/>
    </font>
    <font>
      <sz val="10"/>
      <color rgb="FFFF0000"/>
      <name val="Arial"/>
      <family val="2"/>
      <charset val="1"/>
    </font>
    <font>
      <b/>
      <sz val="12"/>
      <name val="Times New Roman"/>
      <family val="1"/>
      <charset val="238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color rgb="FF333333"/>
      <name val="Verdana"/>
      <family val="2"/>
      <charset val="238"/>
    </font>
    <font>
      <i/>
      <sz val="10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b/>
      <sz val="8"/>
      <name val="Times New Roman"/>
      <family val="1"/>
      <charset val="238"/>
    </font>
    <font>
      <i/>
      <sz val="8"/>
      <name val="Arial"/>
      <family val="2"/>
      <charset val="238"/>
    </font>
    <font>
      <i/>
      <sz val="8"/>
      <name val="Times New Roman"/>
      <family val="1"/>
      <charset val="1"/>
    </font>
    <font>
      <i/>
      <sz val="8"/>
      <name val="Arial"/>
      <family val="2"/>
      <charset val="1"/>
    </font>
    <font>
      <i/>
      <sz val="9"/>
      <name val="Times New Roman"/>
      <family val="1"/>
      <charset val="238"/>
    </font>
    <font>
      <sz val="8"/>
      <name val="Arial"/>
      <family val="2"/>
      <charset val="1"/>
    </font>
    <font>
      <sz val="10"/>
      <name val="Arial"/>
      <family val="2"/>
      <charset val="1"/>
    </font>
    <font>
      <i/>
      <sz val="11"/>
      <name val="Traditional Arabic"/>
      <family val="1"/>
    </font>
    <font>
      <sz val="9"/>
      <color rgb="FF333333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E699"/>
        <bgColor rgb="FFFFFF99"/>
      </patternFill>
    </fill>
    <fill>
      <patternFill patternType="solid">
        <fgColor rgb="FFDEEBF7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CC99"/>
        <bgColor rgb="FFF8CBAD"/>
      </patternFill>
    </fill>
    <fill>
      <patternFill patternType="solid">
        <fgColor rgb="FFFAC090"/>
        <bgColor rgb="FFFFCC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9DC3E6"/>
        <bgColor rgb="FF8FAADC"/>
      </patternFill>
    </fill>
    <fill>
      <patternFill patternType="solid">
        <fgColor rgb="FFBDD7EE"/>
        <bgColor rgb="FF9DC3E6"/>
      </patternFill>
    </fill>
    <fill>
      <patternFill patternType="solid">
        <fgColor rgb="FFCCFFFF"/>
        <bgColor rgb="FFCCFFCC"/>
      </patternFill>
    </fill>
  </fills>
  <borders count="7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164" fontId="27" fillId="0" borderId="0" applyBorder="0">
      <protection locked="0"/>
    </xf>
    <xf numFmtId="166" fontId="16" fillId="0" borderId="0" applyBorder="0" applyProtection="0"/>
    <xf numFmtId="9" fontId="27" fillId="0" borderId="0" applyBorder="0">
      <protection locked="0"/>
    </xf>
  </cellStyleXfs>
  <cellXfs count="290">
    <xf numFmtId="0" fontId="0" fillId="0" borderId="0" xfId="0"/>
    <xf numFmtId="0" fontId="1" fillId="0" borderId="0" xfId="0" applyFont="1"/>
    <xf numFmtId="0" fontId="2" fillId="2" borderId="0" xfId="0" applyFont="1" applyFill="1" applyAlignment="1"/>
    <xf numFmtId="3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3" borderId="2" xfId="0" applyFont="1" applyFill="1" applyBorder="1"/>
    <xf numFmtId="0" fontId="3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/>
    </xf>
    <xf numFmtId="0" fontId="1" fillId="3" borderId="10" xfId="0" applyFont="1" applyFill="1" applyBorder="1"/>
    <xf numFmtId="165" fontId="27" fillId="0" borderId="11" xfId="1" applyNumberFormat="1" applyBorder="1">
      <protection locked="0"/>
    </xf>
    <xf numFmtId="165" fontId="27" fillId="0" borderId="9" xfId="1" applyNumberFormat="1" applyBorder="1">
      <protection locked="0"/>
    </xf>
    <xf numFmtId="49" fontId="3" fillId="4" borderId="10" xfId="3" applyNumberFormat="1" applyFont="1" applyFill="1" applyBorder="1" applyAlignment="1" applyProtection="1">
      <alignment horizontal="center"/>
    </xf>
    <xf numFmtId="3" fontId="1" fillId="4" borderId="11" xfId="0" applyNumberFormat="1" applyFont="1" applyFill="1" applyBorder="1"/>
    <xf numFmtId="165" fontId="27" fillId="0" borderId="12" xfId="1" applyNumberFormat="1" applyBorder="1">
      <protection locked="0"/>
    </xf>
    <xf numFmtId="165" fontId="27" fillId="0" borderId="13" xfId="1" applyNumberFormat="1" applyBorder="1">
      <protection locked="0"/>
    </xf>
    <xf numFmtId="165" fontId="27" fillId="0" borderId="14" xfId="1" applyNumberFormat="1" applyBorder="1">
      <protection locked="0"/>
    </xf>
    <xf numFmtId="49" fontId="3" fillId="3" borderId="12" xfId="0" applyNumberFormat="1" applyFont="1" applyFill="1" applyBorder="1" applyAlignment="1">
      <alignment horizontal="center"/>
    </xf>
    <xf numFmtId="0" fontId="1" fillId="3" borderId="15" xfId="0" applyFont="1" applyFill="1" applyBorder="1"/>
    <xf numFmtId="49" fontId="3" fillId="4" borderId="15" xfId="3" applyNumberFormat="1" applyFont="1" applyFill="1" applyBorder="1" applyAlignment="1" applyProtection="1">
      <alignment horizontal="center"/>
    </xf>
    <xf numFmtId="3" fontId="1" fillId="4" borderId="16" xfId="0" applyNumberFormat="1" applyFont="1" applyFill="1" applyBorder="1"/>
    <xf numFmtId="49" fontId="3" fillId="3" borderId="17" xfId="0" applyNumberFormat="1" applyFont="1" applyFill="1" applyBorder="1" applyAlignment="1">
      <alignment horizontal="center"/>
    </xf>
    <xf numFmtId="0" fontId="1" fillId="3" borderId="18" xfId="0" applyFont="1" applyFill="1" applyBorder="1"/>
    <xf numFmtId="165" fontId="27" fillId="0" borderId="19" xfId="1" applyNumberFormat="1" applyBorder="1">
      <protection locked="0"/>
    </xf>
    <xf numFmtId="165" fontId="27" fillId="0" borderId="17" xfId="1" applyNumberFormat="1" applyBorder="1">
      <protection locked="0"/>
    </xf>
    <xf numFmtId="49" fontId="3" fillId="4" borderId="18" xfId="3" applyNumberFormat="1" applyFont="1" applyFill="1" applyBorder="1" applyAlignment="1" applyProtection="1">
      <alignment horizontal="center"/>
    </xf>
    <xf numFmtId="3" fontId="1" fillId="4" borderId="19" xfId="0" applyNumberFormat="1" applyFont="1" applyFill="1" applyBorder="1"/>
    <xf numFmtId="165" fontId="27" fillId="0" borderId="20" xfId="1" applyNumberFormat="1" applyBorder="1">
      <protection locked="0"/>
    </xf>
    <xf numFmtId="165" fontId="27" fillId="0" borderId="21" xfId="1" applyNumberFormat="1" applyBorder="1">
      <protection locked="0"/>
    </xf>
    <xf numFmtId="49" fontId="4" fillId="3" borderId="1" xfId="0" applyNumberFormat="1" applyFont="1" applyFill="1" applyBorder="1" applyAlignment="1">
      <alignment horizontal="center"/>
    </xf>
    <xf numFmtId="0" fontId="2" fillId="3" borderId="22" xfId="0" applyFont="1" applyFill="1" applyBorder="1"/>
    <xf numFmtId="3" fontId="2" fillId="4" borderId="3" xfId="0" applyNumberFormat="1" applyFont="1" applyFill="1" applyBorder="1" applyAlignment="1">
      <alignment horizontal="right"/>
    </xf>
    <xf numFmtId="3" fontId="2" fillId="4" borderId="4" xfId="0" applyNumberFormat="1" applyFont="1" applyFill="1" applyBorder="1"/>
    <xf numFmtId="165" fontId="27" fillId="0" borderId="2" xfId="1" applyNumberFormat="1" applyBorder="1">
      <protection locked="0"/>
    </xf>
    <xf numFmtId="49" fontId="3" fillId="3" borderId="24" xfId="0" applyNumberFormat="1" applyFont="1" applyFill="1" applyBorder="1" applyAlignment="1">
      <alignment horizontal="center"/>
    </xf>
    <xf numFmtId="49" fontId="3" fillId="4" borderId="10" xfId="0" applyNumberFormat="1" applyFont="1" applyFill="1" applyBorder="1" applyAlignment="1">
      <alignment horizontal="center"/>
    </xf>
    <xf numFmtId="165" fontId="27" fillId="0" borderId="25" xfId="1" applyNumberFormat="1" applyBorder="1">
      <protection locked="0"/>
    </xf>
    <xf numFmtId="165" fontId="27" fillId="0" borderId="26" xfId="1" applyNumberFormat="1" applyBorder="1">
      <protection locked="0"/>
    </xf>
    <xf numFmtId="0" fontId="0" fillId="2" borderId="0" xfId="0" applyFill="1"/>
    <xf numFmtId="3" fontId="1" fillId="4" borderId="29" xfId="0" applyNumberFormat="1" applyFont="1" applyFill="1" applyBorder="1"/>
    <xf numFmtId="165" fontId="27" fillId="0" borderId="31" xfId="1" applyNumberFormat="1" applyBorder="1">
      <protection locked="0"/>
    </xf>
    <xf numFmtId="49" fontId="3" fillId="4" borderId="20" xfId="0" applyNumberFormat="1" applyFont="1" applyFill="1" applyBorder="1" applyAlignment="1">
      <alignment horizontal="center" vertical="center"/>
    </xf>
    <xf numFmtId="49" fontId="4" fillId="3" borderId="34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 vertical="center"/>
    </xf>
    <xf numFmtId="3" fontId="1" fillId="0" borderId="0" xfId="3" applyNumberFormat="1" applyFont="1" applyBorder="1" applyAlignment="1" applyProtection="1"/>
    <xf numFmtId="49" fontId="4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5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  <xf numFmtId="49" fontId="9" fillId="0" borderId="41" xfId="0" applyNumberFormat="1" applyFont="1" applyBorder="1" applyAlignment="1" applyProtection="1">
      <alignment vertical="center" wrapText="1" shrinkToFit="1"/>
    </xf>
    <xf numFmtId="49" fontId="9" fillId="0" borderId="42" xfId="0" applyNumberFormat="1" applyFont="1" applyBorder="1" applyAlignment="1" applyProtection="1">
      <alignment vertical="center" wrapText="1" shrinkToFit="1"/>
    </xf>
    <xf numFmtId="3" fontId="9" fillId="0" borderId="42" xfId="0" applyNumberFormat="1" applyFont="1" applyBorder="1" applyAlignment="1" applyProtection="1">
      <alignment vertical="center" wrapText="1" shrinkToFit="1"/>
    </xf>
    <xf numFmtId="49" fontId="9" fillId="0" borderId="27" xfId="0" applyNumberFormat="1" applyFont="1" applyBorder="1" applyAlignment="1" applyProtection="1">
      <alignment vertical="center" wrapText="1" shrinkToFit="1"/>
    </xf>
    <xf numFmtId="49" fontId="9" fillId="0" borderId="28" xfId="0" applyNumberFormat="1" applyFont="1" applyBorder="1" applyAlignment="1" applyProtection="1">
      <alignment vertical="center" wrapText="1" shrinkToFit="1"/>
    </xf>
    <xf numFmtId="49" fontId="9" fillId="0" borderId="32" xfId="0" applyNumberFormat="1" applyFont="1" applyBorder="1" applyAlignment="1" applyProtection="1">
      <alignment vertical="center" wrapText="1" shrinkToFit="1"/>
    </xf>
    <xf numFmtId="49" fontId="9" fillId="0" borderId="33" xfId="0" applyNumberFormat="1" applyFont="1" applyBorder="1" applyAlignment="1" applyProtection="1">
      <alignment vertical="center" wrapText="1" shrinkToFit="1"/>
    </xf>
    <xf numFmtId="3" fontId="10" fillId="5" borderId="45" xfId="0" applyNumberFormat="1" applyFont="1" applyFill="1" applyBorder="1" applyAlignment="1" applyProtection="1">
      <alignment vertical="center" wrapText="1" shrinkToFit="1"/>
    </xf>
    <xf numFmtId="3" fontId="12" fillId="5" borderId="45" xfId="0" applyNumberFormat="1" applyFont="1" applyFill="1" applyBorder="1" applyAlignment="1" applyProtection="1">
      <alignment vertical="center" wrapText="1" shrinkToFit="1"/>
    </xf>
    <xf numFmtId="0" fontId="13" fillId="0" borderId="0" xfId="0" applyFont="1"/>
    <xf numFmtId="49" fontId="9" fillId="0" borderId="34" xfId="0" applyNumberFormat="1" applyFont="1" applyBorder="1" applyAlignment="1" applyProtection="1">
      <alignment vertical="center" wrapText="1" shrinkToFit="1"/>
    </xf>
    <xf numFmtId="49" fontId="9" fillId="0" borderId="35" xfId="0" applyNumberFormat="1" applyFont="1" applyBorder="1" applyAlignment="1" applyProtection="1">
      <alignment vertical="center" wrapText="1" shrinkToFit="1"/>
    </xf>
    <xf numFmtId="49" fontId="12" fillId="5" borderId="44" xfId="0" applyNumberFormat="1" applyFont="1" applyFill="1" applyBorder="1" applyAlignment="1" applyProtection="1">
      <alignment vertical="center" wrapText="1" shrinkToFit="1"/>
    </xf>
    <xf numFmtId="49" fontId="12" fillId="5" borderId="45" xfId="0" applyNumberFormat="1" applyFont="1" applyFill="1" applyBorder="1" applyAlignment="1" applyProtection="1">
      <alignment vertical="center" wrapText="1" shrinkToFit="1"/>
    </xf>
    <xf numFmtId="3" fontId="12" fillId="3" borderId="45" xfId="0" applyNumberFormat="1" applyFont="1" applyFill="1" applyBorder="1" applyAlignment="1" applyProtection="1">
      <alignment vertical="center" wrapText="1" shrinkToFit="1"/>
    </xf>
    <xf numFmtId="3" fontId="15" fillId="6" borderId="52" xfId="0" applyNumberFormat="1" applyFont="1" applyFill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167" fontId="16" fillId="0" borderId="0" xfId="2" applyNumberFormat="1" applyBorder="1" applyAlignment="1" applyProtection="1"/>
    <xf numFmtId="0" fontId="19" fillId="0" borderId="0" xfId="0" applyFont="1"/>
    <xf numFmtId="0" fontId="7" fillId="0" borderId="0" xfId="0" applyFont="1"/>
    <xf numFmtId="0" fontId="22" fillId="0" borderId="0" xfId="0" applyFont="1" applyAlignment="1">
      <alignment horizontal="right"/>
    </xf>
    <xf numFmtId="3" fontId="23" fillId="0" borderId="57" xfId="0" applyNumberFormat="1" applyFont="1" applyBorder="1" applyAlignment="1" applyProtection="1">
      <alignment vertical="center" wrapText="1" shrinkToFit="1"/>
    </xf>
    <xf numFmtId="3" fontId="24" fillId="0" borderId="0" xfId="0" applyNumberFormat="1" applyFont="1"/>
    <xf numFmtId="3" fontId="10" fillId="8" borderId="45" xfId="0" applyNumberFormat="1" applyFont="1" applyFill="1" applyBorder="1" applyAlignment="1" applyProtection="1">
      <alignment vertical="center" wrapText="1" shrinkToFit="1"/>
    </xf>
    <xf numFmtId="49" fontId="25" fillId="0" borderId="28" xfId="0" applyNumberFormat="1" applyFont="1" applyBorder="1" applyAlignment="1" applyProtection="1">
      <alignment vertical="center" wrapText="1" shrinkToFit="1"/>
    </xf>
    <xf numFmtId="0" fontId="26" fillId="0" borderId="0" xfId="0" applyFont="1"/>
    <xf numFmtId="3" fontId="22" fillId="0" borderId="0" xfId="0" applyNumberFormat="1" applyFont="1"/>
    <xf numFmtId="49" fontId="10" fillId="8" borderId="48" xfId="0" applyNumberFormat="1" applyFont="1" applyFill="1" applyBorder="1" applyAlignment="1" applyProtection="1">
      <alignment horizontal="left" vertical="center" wrapText="1" shrinkToFit="1"/>
    </xf>
    <xf numFmtId="49" fontId="10" fillId="8" borderId="46" xfId="0" applyNumberFormat="1" applyFont="1" applyFill="1" applyBorder="1" applyAlignment="1" applyProtection="1">
      <alignment horizontal="left" vertical="center" wrapText="1" shrinkToFit="1"/>
    </xf>
    <xf numFmtId="49" fontId="10" fillId="8" borderId="48" xfId="0" applyNumberFormat="1" applyFont="1" applyFill="1" applyBorder="1" applyAlignment="1" applyProtection="1">
      <alignment vertical="center" wrapText="1" shrinkToFit="1"/>
    </xf>
    <xf numFmtId="49" fontId="10" fillId="8" borderId="46" xfId="0" applyNumberFormat="1" applyFont="1" applyFill="1" applyBorder="1" applyAlignment="1" applyProtection="1">
      <alignment vertical="center" wrapText="1" shrinkToFit="1"/>
    </xf>
    <xf numFmtId="49" fontId="10" fillId="8" borderId="44" xfId="0" applyNumberFormat="1" applyFont="1" applyFill="1" applyBorder="1" applyAlignment="1" applyProtection="1">
      <alignment vertical="center" wrapText="1" shrinkToFit="1"/>
    </xf>
    <xf numFmtId="49" fontId="10" fillId="8" borderId="58" xfId="0" applyNumberFormat="1" applyFont="1" applyFill="1" applyBorder="1" applyAlignment="1" applyProtection="1">
      <alignment vertical="center" wrapText="1" shrinkToFit="1"/>
    </xf>
    <xf numFmtId="49" fontId="10" fillId="8" borderId="60" xfId="0" applyNumberFormat="1" applyFont="1" applyFill="1" applyBorder="1" applyAlignment="1" applyProtection="1">
      <alignment vertical="center" wrapText="1" shrinkToFit="1"/>
    </xf>
    <xf numFmtId="49" fontId="10" fillId="8" borderId="61" xfId="0" applyNumberFormat="1" applyFont="1" applyFill="1" applyBorder="1" applyAlignment="1" applyProtection="1">
      <alignment vertical="center" wrapText="1" shrinkToFit="1"/>
    </xf>
    <xf numFmtId="165" fontId="27" fillId="0" borderId="27" xfId="1" applyNumberFormat="1" applyBorder="1">
      <protection locked="0"/>
    </xf>
    <xf numFmtId="165" fontId="27" fillId="0" borderId="60" xfId="1" applyNumberFormat="1" applyBorder="1">
      <protection locked="0"/>
    </xf>
    <xf numFmtId="165" fontId="27" fillId="0" borderId="38" xfId="1" applyNumberFormat="1" applyBorder="1">
      <protection locked="0"/>
    </xf>
    <xf numFmtId="165" fontId="27" fillId="0" borderId="32" xfId="1" applyNumberFormat="1" applyBorder="1">
      <protection locked="0"/>
    </xf>
    <xf numFmtId="165" fontId="27" fillId="0" borderId="62" xfId="1" applyNumberFormat="1" applyBorder="1">
      <protection locked="0"/>
    </xf>
    <xf numFmtId="165" fontId="27" fillId="0" borderId="47" xfId="1" applyNumberFormat="1" applyBorder="1">
      <protection locked="0"/>
    </xf>
    <xf numFmtId="3" fontId="16" fillId="0" borderId="0" xfId="1" applyNumberFormat="1" applyFont="1" applyBorder="1" applyAlignment="1">
      <alignment vertical="center" readingOrder="1"/>
      <protection locked="0"/>
    </xf>
    <xf numFmtId="3" fontId="17" fillId="0" borderId="0" xfId="0" applyNumberFormat="1" applyFont="1" applyBorder="1"/>
    <xf numFmtId="165" fontId="1" fillId="0" borderId="0" xfId="0" applyNumberFormat="1" applyFont="1"/>
    <xf numFmtId="3" fontId="7" fillId="0" borderId="0" xfId="0" applyNumberFormat="1" applyFont="1"/>
    <xf numFmtId="49" fontId="28" fillId="3" borderId="27" xfId="0" applyNumberFormat="1" applyFont="1" applyFill="1" applyBorder="1" applyAlignment="1">
      <alignment horizontal="center"/>
    </xf>
    <xf numFmtId="165" fontId="17" fillId="0" borderId="2" xfId="1" applyNumberFormat="1" applyFont="1" applyBorder="1">
      <protection locked="0"/>
    </xf>
    <xf numFmtId="165" fontId="17" fillId="0" borderId="8" xfId="1" applyNumberFormat="1" applyFont="1" applyBorder="1">
      <protection locked="0"/>
    </xf>
    <xf numFmtId="49" fontId="12" fillId="5" borderId="50" xfId="0" applyNumberFormat="1" applyFont="1" applyFill="1" applyBorder="1" applyAlignment="1" applyProtection="1">
      <alignment vertical="center" wrapText="1" shrinkToFit="1"/>
    </xf>
    <xf numFmtId="49" fontId="12" fillId="5" borderId="66" xfId="0" applyNumberFormat="1" applyFont="1" applyFill="1" applyBorder="1" applyAlignment="1" applyProtection="1">
      <alignment vertical="center" wrapText="1" shrinkToFit="1"/>
    </xf>
    <xf numFmtId="0" fontId="5" fillId="0" borderId="0" xfId="0" applyFont="1" applyBorder="1" applyAlignment="1">
      <alignment horizontal="right"/>
    </xf>
    <xf numFmtId="9" fontId="27" fillId="0" borderId="11" xfId="1" applyNumberFormat="1" applyBorder="1" applyAlignment="1">
      <alignment horizontal="center"/>
      <protection locked="0"/>
    </xf>
    <xf numFmtId="9" fontId="27" fillId="0" borderId="11" xfId="1" applyNumberFormat="1" applyBorder="1">
      <protection locked="0"/>
    </xf>
    <xf numFmtId="9" fontId="17" fillId="0" borderId="2" xfId="1" applyNumberFormat="1" applyFont="1" applyBorder="1" applyAlignment="1">
      <alignment horizontal="center"/>
      <protection locked="0"/>
    </xf>
    <xf numFmtId="9" fontId="27" fillId="0" borderId="25" xfId="1" applyNumberFormat="1" applyBorder="1" applyAlignment="1">
      <alignment horizontal="center"/>
      <protection locked="0"/>
    </xf>
    <xf numFmtId="9" fontId="27" fillId="0" borderId="7" xfId="1" applyNumberFormat="1" applyBorder="1" applyAlignment="1">
      <alignment horizontal="center"/>
      <protection locked="0"/>
    </xf>
    <xf numFmtId="3" fontId="11" fillId="0" borderId="28" xfId="0" applyNumberFormat="1" applyFont="1" applyBorder="1" applyAlignment="1" applyProtection="1">
      <alignment vertical="center" wrapText="1" shrinkToFit="1"/>
    </xf>
    <xf numFmtId="3" fontId="11" fillId="0" borderId="42" xfId="0" applyNumberFormat="1" applyFont="1" applyBorder="1" applyAlignment="1" applyProtection="1">
      <alignment vertical="center" wrapText="1" shrinkToFit="1"/>
    </xf>
    <xf numFmtId="0" fontId="0" fillId="0" borderId="0" xfId="0" applyAlignment="1">
      <alignment horizontal="right"/>
    </xf>
    <xf numFmtId="165" fontId="17" fillId="0" borderId="67" xfId="1" applyNumberFormat="1" applyFont="1" applyBorder="1">
      <protection locked="0"/>
    </xf>
    <xf numFmtId="165" fontId="27" fillId="0" borderId="64" xfId="1" applyNumberFormat="1" applyBorder="1">
      <protection locked="0"/>
    </xf>
    <xf numFmtId="165" fontId="27" fillId="0" borderId="68" xfId="1" applyNumberFormat="1" applyBorder="1">
      <protection locked="0"/>
    </xf>
    <xf numFmtId="165" fontId="17" fillId="0" borderId="69" xfId="1" applyNumberFormat="1" applyFont="1" applyBorder="1">
      <protection locked="0"/>
    </xf>
    <xf numFmtId="9" fontId="17" fillId="0" borderId="1" xfId="1" applyNumberFormat="1" applyFont="1" applyBorder="1" applyAlignment="1">
      <alignment horizontal="center"/>
      <protection locked="0"/>
    </xf>
    <xf numFmtId="9" fontId="27" fillId="0" borderId="37" xfId="1" applyNumberFormat="1" applyBorder="1" applyAlignment="1">
      <alignment horizontal="center"/>
      <protection locked="0"/>
    </xf>
    <xf numFmtId="9" fontId="27" fillId="0" borderId="40" xfId="1" applyNumberFormat="1" applyBorder="1">
      <protection locked="0"/>
    </xf>
    <xf numFmtId="9" fontId="17" fillId="0" borderId="36" xfId="1" applyNumberFormat="1" applyFont="1" applyBorder="1" applyAlignment="1">
      <alignment horizontal="center"/>
      <protection locked="0"/>
    </xf>
    <xf numFmtId="0" fontId="1" fillId="3" borderId="54" xfId="0" applyFont="1" applyFill="1" applyBorder="1"/>
    <xf numFmtId="0" fontId="1" fillId="3" borderId="38" xfId="0" applyFont="1" applyFill="1" applyBorder="1"/>
    <xf numFmtId="0" fontId="1" fillId="3" borderId="39" xfId="0" applyFont="1" applyFill="1" applyBorder="1"/>
    <xf numFmtId="165" fontId="27" fillId="0" borderId="15" xfId="1" applyNumberFormat="1" applyBorder="1">
      <protection locked="0"/>
    </xf>
    <xf numFmtId="165" fontId="27" fillId="0" borderId="10" xfId="1" applyNumberFormat="1" applyBorder="1">
      <protection locked="0"/>
    </xf>
    <xf numFmtId="165" fontId="27" fillId="0" borderId="63" xfId="1" applyNumberFormat="1" applyBorder="1">
      <protection locked="0"/>
    </xf>
    <xf numFmtId="165" fontId="27" fillId="0" borderId="37" xfId="1" applyNumberFormat="1" applyBorder="1">
      <protection locked="0"/>
    </xf>
    <xf numFmtId="3" fontId="9" fillId="0" borderId="42" xfId="0" applyNumberFormat="1" applyFont="1" applyBorder="1" applyAlignment="1" applyProtection="1">
      <alignment horizontal="center" vertical="center" wrapText="1" shrinkToFit="1"/>
    </xf>
    <xf numFmtId="3" fontId="10" fillId="8" borderId="45" xfId="0" applyNumberFormat="1" applyFont="1" applyFill="1" applyBorder="1" applyAlignment="1" applyProtection="1">
      <alignment horizontal="center" vertical="center" wrapText="1" shrinkToFit="1"/>
    </xf>
    <xf numFmtId="3" fontId="10" fillId="8" borderId="45" xfId="0" applyNumberFormat="1" applyFont="1" applyFill="1" applyBorder="1" applyAlignment="1">
      <alignment horizontal="center"/>
    </xf>
    <xf numFmtId="3" fontId="10" fillId="5" borderId="45" xfId="0" applyNumberFormat="1" applyFont="1" applyFill="1" applyBorder="1" applyAlignment="1" applyProtection="1">
      <alignment horizontal="center" vertical="center" wrapText="1" shrinkToFit="1"/>
    </xf>
    <xf numFmtId="3" fontId="12" fillId="5" borderId="45" xfId="0" applyNumberFormat="1" applyFont="1" applyFill="1" applyBorder="1" applyAlignment="1" applyProtection="1">
      <alignment horizontal="center" vertical="center" wrapText="1" shrinkToFit="1"/>
    </xf>
    <xf numFmtId="49" fontId="9" fillId="0" borderId="61" xfId="0" applyNumberFormat="1" applyFont="1" applyBorder="1" applyAlignment="1" applyProtection="1">
      <alignment vertical="center" wrapText="1" shrinkToFit="1"/>
    </xf>
    <xf numFmtId="0" fontId="8" fillId="6" borderId="35" xfId="0" applyFont="1" applyFill="1" applyBorder="1" applyAlignment="1" applyProtection="1">
      <alignment horizontal="center" vertical="center" wrapText="1" shrinkToFit="1"/>
    </xf>
    <xf numFmtId="3" fontId="1" fillId="4" borderId="4" xfId="0" applyNumberFormat="1" applyFont="1" applyFill="1" applyBorder="1"/>
    <xf numFmtId="165" fontId="1" fillId="0" borderId="9" xfId="0" applyNumberFormat="1" applyFont="1" applyFill="1" applyBorder="1"/>
    <xf numFmtId="165" fontId="1" fillId="0" borderId="12" xfId="0" applyNumberFormat="1" applyFont="1" applyFill="1" applyBorder="1"/>
    <xf numFmtId="165" fontId="1" fillId="0" borderId="17" xfId="0" applyNumberFormat="1" applyFont="1" applyFill="1" applyBorder="1"/>
    <xf numFmtId="165" fontId="2" fillId="0" borderId="1" xfId="0" applyNumberFormat="1" applyFont="1" applyFill="1" applyBorder="1"/>
    <xf numFmtId="165" fontId="1" fillId="0" borderId="37" xfId="0" applyNumberFormat="1" applyFont="1" applyFill="1" applyBorder="1"/>
    <xf numFmtId="165" fontId="1" fillId="0" borderId="40" xfId="0" applyNumberFormat="1" applyFont="1" applyFill="1" applyBorder="1"/>
    <xf numFmtId="165" fontId="2" fillId="0" borderId="36" xfId="0" applyNumberFormat="1" applyFont="1" applyFill="1" applyBorder="1" applyAlignment="1"/>
    <xf numFmtId="165" fontId="2" fillId="0" borderId="2" xfId="0" applyNumberFormat="1" applyFont="1" applyFill="1" applyBorder="1"/>
    <xf numFmtId="165" fontId="1" fillId="0" borderId="30" xfId="0" applyNumberFormat="1" applyFont="1" applyFill="1" applyBorder="1"/>
    <xf numFmtId="165" fontId="1" fillId="0" borderId="2" xfId="0" applyNumberFormat="1" applyFont="1" applyFill="1" applyBorder="1"/>
    <xf numFmtId="165" fontId="2" fillId="0" borderId="2" xfId="0" applyNumberFormat="1" applyFont="1" applyFill="1" applyBorder="1" applyAlignment="1"/>
    <xf numFmtId="3" fontId="9" fillId="0" borderId="42" xfId="0" applyNumberFormat="1" applyFont="1" applyBorder="1" applyAlignment="1" applyProtection="1">
      <alignment horizontal="right" vertical="center" wrapText="1" shrinkToFit="1"/>
    </xf>
    <xf numFmtId="3" fontId="9" fillId="0" borderId="28" xfId="0" applyNumberFormat="1" applyFont="1" applyBorder="1" applyAlignment="1" applyProtection="1">
      <alignment horizontal="right" vertical="center" wrapText="1" shrinkToFit="1"/>
    </xf>
    <xf numFmtId="3" fontId="9" fillId="0" borderId="33" xfId="0" applyNumberFormat="1" applyFont="1" applyBorder="1" applyAlignment="1" applyProtection="1">
      <alignment horizontal="right" vertical="center" wrapText="1" shrinkToFit="1"/>
    </xf>
    <xf numFmtId="3" fontId="9" fillId="0" borderId="35" xfId="0" applyNumberFormat="1" applyFont="1" applyBorder="1" applyAlignment="1" applyProtection="1">
      <alignment horizontal="right" vertical="center" wrapText="1" shrinkToFit="1"/>
    </xf>
    <xf numFmtId="3" fontId="12" fillId="5" borderId="45" xfId="0" applyNumberFormat="1" applyFont="1" applyFill="1" applyBorder="1" applyAlignment="1" applyProtection="1">
      <alignment horizontal="right" vertical="center" wrapText="1" shrinkToFit="1"/>
    </xf>
    <xf numFmtId="3" fontId="10" fillId="8" borderId="46" xfId="0" applyNumberFormat="1" applyFont="1" applyFill="1" applyBorder="1" applyAlignment="1" applyProtection="1">
      <alignment horizontal="right" vertical="center" wrapText="1" shrinkToFit="1"/>
    </xf>
    <xf numFmtId="3" fontId="25" fillId="0" borderId="28" xfId="0" applyNumberFormat="1" applyFont="1" applyBorder="1" applyAlignment="1" applyProtection="1">
      <alignment horizontal="right" vertical="center" wrapText="1" shrinkToFit="1"/>
    </xf>
    <xf numFmtId="3" fontId="10" fillId="8" borderId="46" xfId="0" applyNumberFormat="1" applyFont="1" applyFill="1" applyBorder="1" applyAlignment="1">
      <alignment horizontal="right"/>
    </xf>
    <xf numFmtId="3" fontId="10" fillId="8" borderId="59" xfId="0" applyNumberFormat="1" applyFont="1" applyFill="1" applyBorder="1" applyAlignment="1" applyProtection="1">
      <alignment horizontal="right" vertical="center" wrapText="1" shrinkToFit="1"/>
    </xf>
    <xf numFmtId="3" fontId="10" fillId="8" borderId="58" xfId="0" applyNumberFormat="1" applyFont="1" applyFill="1" applyBorder="1" applyAlignment="1" applyProtection="1">
      <alignment horizontal="right" vertical="center" wrapText="1" shrinkToFit="1"/>
    </xf>
    <xf numFmtId="3" fontId="10" fillId="8" borderId="60" xfId="0" applyNumberFormat="1" applyFont="1" applyFill="1" applyBorder="1" applyAlignment="1" applyProtection="1">
      <alignment horizontal="right" vertical="center" wrapText="1" shrinkToFit="1"/>
    </xf>
    <xf numFmtId="3" fontId="10" fillId="8" borderId="62" xfId="0" applyNumberFormat="1" applyFont="1" applyFill="1" applyBorder="1" applyAlignment="1" applyProtection="1">
      <alignment horizontal="right" vertical="center" wrapText="1" shrinkToFit="1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49" fontId="11" fillId="0" borderId="55" xfId="0" applyNumberFormat="1" applyFont="1" applyBorder="1" applyAlignment="1" applyProtection="1">
      <alignment horizontal="left" vertical="center" wrapText="1" shrinkToFit="1"/>
    </xf>
    <xf numFmtId="49" fontId="11" fillId="0" borderId="56" xfId="0" applyNumberFormat="1" applyFont="1" applyBorder="1" applyAlignment="1" applyProtection="1">
      <alignment horizontal="left" vertical="center" wrapText="1" shrinkToFit="1"/>
    </xf>
    <xf numFmtId="3" fontId="11" fillId="0" borderId="56" xfId="0" applyNumberFormat="1" applyFont="1" applyBorder="1" applyAlignment="1" applyProtection="1">
      <alignment horizontal="right" vertical="center" wrapText="1" shrinkToFit="1"/>
    </xf>
    <xf numFmtId="49" fontId="11" fillId="0" borderId="41" xfId="0" applyNumberFormat="1" applyFont="1" applyBorder="1" applyAlignment="1" applyProtection="1">
      <alignment horizontal="left" vertical="center" wrapText="1" shrinkToFit="1"/>
    </xf>
    <xf numFmtId="0" fontId="29" fillId="0" borderId="42" xfId="0" applyFont="1" applyBorder="1" applyAlignment="1" applyProtection="1">
      <alignment vertical="center" wrapText="1"/>
      <protection locked="0"/>
    </xf>
    <xf numFmtId="3" fontId="11" fillId="0" borderId="42" xfId="0" applyNumberFormat="1" applyFont="1" applyBorder="1" applyAlignment="1" applyProtection="1">
      <alignment horizontal="right" vertical="center" wrapText="1" shrinkToFit="1"/>
    </xf>
    <xf numFmtId="165" fontId="17" fillId="11" borderId="44" xfId="1" applyNumberFormat="1" applyFont="1" applyFill="1" applyBorder="1" applyAlignment="1">
      <alignment horizontal="right" readingOrder="1"/>
      <protection locked="0"/>
    </xf>
    <xf numFmtId="165" fontId="17" fillId="11" borderId="2" xfId="1" applyNumberFormat="1" applyFont="1" applyFill="1" applyBorder="1" applyAlignment="1">
      <alignment horizontal="right" readingOrder="1"/>
      <protection locked="0"/>
    </xf>
    <xf numFmtId="9" fontId="27" fillId="0" borderId="9" xfId="1" applyNumberFormat="1" applyBorder="1" applyAlignment="1">
      <alignment horizontal="center"/>
      <protection locked="0"/>
    </xf>
    <xf numFmtId="165" fontId="27" fillId="0" borderId="41" xfId="1" applyNumberFormat="1" applyBorder="1">
      <protection locked="0"/>
    </xf>
    <xf numFmtId="165" fontId="27" fillId="0" borderId="72" xfId="1" applyNumberFormat="1" applyBorder="1">
      <protection locked="0"/>
    </xf>
    <xf numFmtId="165" fontId="27" fillId="0" borderId="43" xfId="1" applyNumberFormat="1" applyBorder="1">
      <protection locked="0"/>
    </xf>
    <xf numFmtId="0" fontId="17" fillId="10" borderId="36" xfId="0" applyFont="1" applyFill="1" applyBorder="1" applyAlignment="1">
      <alignment horizontal="center" vertical="center" readingOrder="1"/>
    </xf>
    <xf numFmtId="0" fontId="17" fillId="10" borderId="51" xfId="0" applyFont="1" applyFill="1" applyBorder="1" applyAlignment="1">
      <alignment horizontal="center" vertical="center" readingOrder="1"/>
    </xf>
    <xf numFmtId="0" fontId="17" fillId="10" borderId="53" xfId="0" applyFont="1" applyFill="1" applyBorder="1" applyAlignment="1">
      <alignment horizontal="center" vertical="center" readingOrder="1"/>
    </xf>
    <xf numFmtId="0" fontId="8" fillId="6" borderId="70" xfId="0" applyFont="1" applyFill="1" applyBorder="1" applyAlignment="1" applyProtection="1">
      <alignment horizontal="center" vertical="center" wrapText="1" shrinkToFit="1"/>
    </xf>
    <xf numFmtId="0" fontId="8" fillId="6" borderId="47" xfId="0" applyFont="1" applyFill="1" applyBorder="1" applyAlignment="1" applyProtection="1">
      <alignment horizontal="center" vertical="center" wrapText="1" shrinkToFit="1"/>
    </xf>
    <xf numFmtId="3" fontId="10" fillId="8" borderId="49" xfId="0" applyNumberFormat="1" applyFont="1" applyFill="1" applyBorder="1" applyAlignment="1" applyProtection="1">
      <alignment vertical="center" wrapText="1" shrinkToFit="1"/>
    </xf>
    <xf numFmtId="165" fontId="1" fillId="0" borderId="19" xfId="0" applyNumberFormat="1" applyFont="1" applyFill="1" applyBorder="1"/>
    <xf numFmtId="9" fontId="27" fillId="0" borderId="71" xfId="1" applyNumberFormat="1" applyBorder="1" applyAlignment="1">
      <alignment horizontal="center"/>
      <protection locked="0"/>
    </xf>
    <xf numFmtId="9" fontId="27" fillId="0" borderId="2" xfId="1" applyNumberFormat="1" applyBorder="1" applyAlignment="1">
      <alignment horizontal="center"/>
      <protection locked="0"/>
    </xf>
    <xf numFmtId="3" fontId="15" fillId="6" borderId="52" xfId="0" applyNumberFormat="1" applyFont="1" applyFill="1" applyBorder="1" applyAlignment="1">
      <alignment horizontal="center" vertical="center"/>
    </xf>
    <xf numFmtId="3" fontId="11" fillId="0" borderId="42" xfId="0" applyNumberFormat="1" applyFont="1" applyBorder="1" applyAlignment="1" applyProtection="1">
      <alignment horizontal="center" vertical="center" wrapText="1" shrinkToFit="1"/>
    </xf>
    <xf numFmtId="0" fontId="8" fillId="6" borderId="35" xfId="0" applyFont="1" applyFill="1" applyBorder="1" applyAlignment="1" applyProtection="1">
      <alignment horizontal="center" vertical="center" wrapText="1" shrinkToFit="1"/>
    </xf>
    <xf numFmtId="3" fontId="9" fillId="0" borderId="72" xfId="0" applyNumberFormat="1" applyFont="1" applyBorder="1" applyAlignment="1" applyProtection="1">
      <alignment vertical="center" wrapText="1" shrinkToFit="1"/>
    </xf>
    <xf numFmtId="3" fontId="10" fillId="8" borderId="46" xfId="0" applyNumberFormat="1" applyFont="1" applyFill="1" applyBorder="1" applyAlignment="1" applyProtection="1">
      <alignment vertical="center" wrapText="1" shrinkToFit="1"/>
    </xf>
    <xf numFmtId="3" fontId="11" fillId="0" borderId="72" xfId="0" applyNumberFormat="1" applyFont="1" applyBorder="1" applyAlignment="1" applyProtection="1">
      <alignment vertical="center" wrapText="1" shrinkToFit="1"/>
    </xf>
    <xf numFmtId="3" fontId="10" fillId="8" borderId="7" xfId="0" applyNumberFormat="1" applyFont="1" applyFill="1" applyBorder="1" applyAlignment="1" applyProtection="1">
      <alignment vertical="center" wrapText="1" shrinkToFit="1"/>
    </xf>
    <xf numFmtId="3" fontId="11" fillId="0" borderId="60" xfId="0" applyNumberFormat="1" applyFont="1" applyBorder="1" applyAlignment="1" applyProtection="1">
      <alignment vertical="center" wrapText="1" shrinkToFit="1"/>
    </xf>
    <xf numFmtId="3" fontId="10" fillId="8" borderId="46" xfId="0" applyNumberFormat="1" applyFont="1" applyFill="1" applyBorder="1"/>
    <xf numFmtId="3" fontId="9" fillId="0" borderId="10" xfId="0" applyNumberFormat="1" applyFont="1" applyBorder="1" applyAlignment="1" applyProtection="1">
      <alignment vertical="center" wrapText="1" shrinkToFit="1"/>
    </xf>
    <xf numFmtId="3" fontId="10" fillId="8" borderId="3" xfId="0" applyNumberFormat="1" applyFont="1" applyFill="1" applyBorder="1" applyAlignment="1" applyProtection="1">
      <alignment vertical="center" wrapText="1" shrinkToFit="1"/>
    </xf>
    <xf numFmtId="3" fontId="10" fillId="8" borderId="59" xfId="0" applyNumberFormat="1" applyFont="1" applyFill="1" applyBorder="1" applyAlignment="1" applyProtection="1">
      <alignment vertical="center" wrapText="1" shrinkToFit="1"/>
    </xf>
    <xf numFmtId="3" fontId="10" fillId="8" borderId="60" xfId="0" applyNumberFormat="1" applyFont="1" applyFill="1" applyBorder="1" applyAlignment="1" applyProtection="1">
      <alignment vertical="center" wrapText="1" shrinkToFit="1"/>
    </xf>
    <xf numFmtId="3" fontId="10" fillId="8" borderId="66" xfId="0" applyNumberFormat="1" applyFont="1" applyFill="1" applyBorder="1" applyAlignment="1" applyProtection="1">
      <alignment vertical="center" wrapText="1" shrinkToFit="1"/>
    </xf>
    <xf numFmtId="3" fontId="17" fillId="7" borderId="7" xfId="0" applyNumberFormat="1" applyFont="1" applyFill="1" applyBorder="1"/>
    <xf numFmtId="0" fontId="0" fillId="0" borderId="73" xfId="0" applyBorder="1"/>
    <xf numFmtId="3" fontId="17" fillId="7" borderId="44" xfId="0" applyNumberFormat="1" applyFont="1" applyFill="1" applyBorder="1"/>
    <xf numFmtId="3" fontId="9" fillId="0" borderId="60" xfId="0" applyNumberFormat="1" applyFont="1" applyBorder="1" applyAlignment="1" applyProtection="1">
      <alignment horizontal="right" vertical="center" wrapText="1" shrinkToFit="1"/>
    </xf>
    <xf numFmtId="3" fontId="9" fillId="0" borderId="62" xfId="0" applyNumberFormat="1" applyFont="1" applyBorder="1" applyAlignment="1" applyProtection="1">
      <alignment horizontal="right" vertical="center" wrapText="1" shrinkToFit="1"/>
    </xf>
    <xf numFmtId="3" fontId="9" fillId="0" borderId="74" xfId="0" applyNumberFormat="1" applyFont="1" applyBorder="1" applyAlignment="1" applyProtection="1">
      <alignment horizontal="right" vertical="center" wrapText="1" shrinkToFit="1"/>
    </xf>
    <xf numFmtId="3" fontId="9" fillId="0" borderId="25" xfId="0" applyNumberFormat="1" applyFont="1" applyBorder="1" applyAlignment="1" applyProtection="1">
      <alignment vertical="center" wrapText="1" shrinkToFit="1"/>
    </xf>
    <xf numFmtId="3" fontId="9" fillId="0" borderId="13" xfId="0" applyNumberFormat="1" applyFont="1" applyBorder="1" applyAlignment="1" applyProtection="1">
      <alignment vertical="center" wrapText="1" shrinkToFit="1"/>
    </xf>
    <xf numFmtId="3" fontId="9" fillId="0" borderId="20" xfId="0" applyNumberFormat="1" applyFont="1" applyBorder="1" applyAlignment="1" applyProtection="1">
      <alignment vertical="center" wrapText="1" shrinkToFit="1"/>
    </xf>
    <xf numFmtId="3" fontId="11" fillId="0" borderId="13" xfId="0" applyNumberFormat="1" applyFont="1" applyBorder="1" applyAlignment="1" applyProtection="1">
      <alignment vertical="center" wrapText="1" shrinkToFit="1"/>
    </xf>
    <xf numFmtId="3" fontId="10" fillId="8" borderId="7" xfId="0" applyNumberFormat="1" applyFont="1" applyFill="1" applyBorder="1"/>
    <xf numFmtId="3" fontId="10" fillId="8" borderId="67" xfId="0" applyNumberFormat="1" applyFont="1" applyFill="1" applyBorder="1" applyAlignment="1" applyProtection="1">
      <alignment vertical="center" wrapText="1" shrinkToFit="1"/>
    </xf>
    <xf numFmtId="3" fontId="10" fillId="8" borderId="67" xfId="0" applyNumberFormat="1" applyFont="1" applyFill="1" applyBorder="1" applyAlignment="1">
      <alignment vertical="center"/>
    </xf>
    <xf numFmtId="3" fontId="10" fillId="9" borderId="64" xfId="0" applyNumberFormat="1" applyFont="1" applyFill="1" applyBorder="1" applyAlignment="1" applyProtection="1">
      <alignment vertical="center" wrapText="1" shrinkToFit="1"/>
    </xf>
    <xf numFmtId="3" fontId="10" fillId="9" borderId="13" xfId="0" applyNumberFormat="1" applyFont="1" applyFill="1" applyBorder="1" applyAlignment="1" applyProtection="1">
      <alignment vertical="center" wrapText="1" shrinkToFit="1"/>
    </xf>
    <xf numFmtId="3" fontId="10" fillId="9" borderId="20" xfId="0" applyNumberFormat="1" applyFont="1" applyFill="1" applyBorder="1" applyAlignment="1" applyProtection="1">
      <alignment vertical="center" wrapText="1" shrinkToFit="1"/>
    </xf>
    <xf numFmtId="3" fontId="9" fillId="0" borderId="74" xfId="0" applyNumberFormat="1" applyFont="1" applyBorder="1" applyAlignment="1" applyProtection="1">
      <alignment vertical="center" wrapText="1" shrinkToFit="1"/>
    </xf>
    <xf numFmtId="3" fontId="9" fillId="0" borderId="28" xfId="0" applyNumberFormat="1" applyFont="1" applyBorder="1" applyAlignment="1" applyProtection="1">
      <alignment vertical="center" wrapText="1" shrinkToFit="1"/>
    </xf>
    <xf numFmtId="0" fontId="0" fillId="0" borderId="56" xfId="0" applyBorder="1"/>
    <xf numFmtId="3" fontId="9" fillId="0" borderId="33" xfId="0" applyNumberFormat="1" applyFont="1" applyBorder="1" applyAlignment="1" applyProtection="1">
      <alignment vertical="center" wrapText="1" shrinkToFit="1"/>
    </xf>
    <xf numFmtId="3" fontId="10" fillId="8" borderId="45" xfId="0" applyNumberFormat="1" applyFont="1" applyFill="1" applyBorder="1" applyAlignment="1">
      <alignment horizontal="right"/>
    </xf>
    <xf numFmtId="3" fontId="10" fillId="8" borderId="49" xfId="0" applyNumberFormat="1" applyFont="1" applyFill="1" applyBorder="1" applyAlignment="1">
      <alignment vertical="center"/>
    </xf>
    <xf numFmtId="3" fontId="10" fillId="9" borderId="74" xfId="0" applyNumberFormat="1" applyFont="1" applyFill="1" applyBorder="1" applyAlignment="1" applyProtection="1">
      <alignment vertical="center" wrapText="1" shrinkToFit="1"/>
    </xf>
    <xf numFmtId="3" fontId="10" fillId="8" borderId="74" xfId="0" applyNumberFormat="1" applyFont="1" applyFill="1" applyBorder="1" applyAlignment="1" applyProtection="1">
      <alignment horizontal="center" vertical="center" wrapText="1" shrinkToFit="1"/>
    </xf>
    <xf numFmtId="3" fontId="10" fillId="9" borderId="28" xfId="0" applyNumberFormat="1" applyFont="1" applyFill="1" applyBorder="1" applyAlignment="1" applyProtection="1">
      <alignment vertical="center" wrapText="1" shrinkToFit="1"/>
    </xf>
    <xf numFmtId="3" fontId="10" fillId="8" borderId="28" xfId="0" applyNumberFormat="1" applyFont="1" applyFill="1" applyBorder="1" applyAlignment="1" applyProtection="1">
      <alignment horizontal="center" vertical="center" wrapText="1" shrinkToFit="1"/>
    </xf>
    <xf numFmtId="3" fontId="10" fillId="9" borderId="33" xfId="0" applyNumberFormat="1" applyFont="1" applyFill="1" applyBorder="1" applyAlignment="1" applyProtection="1">
      <alignment vertical="center" wrapText="1" shrinkToFit="1"/>
    </xf>
    <xf numFmtId="3" fontId="10" fillId="8" borderId="52" xfId="0" applyNumberFormat="1" applyFont="1" applyFill="1" applyBorder="1" applyAlignment="1" applyProtection="1">
      <alignment horizontal="center" vertical="center" wrapText="1" shrinkToFit="1"/>
    </xf>
    <xf numFmtId="3" fontId="17" fillId="7" borderId="45" xfId="0" applyNumberFormat="1" applyFont="1" applyFill="1" applyBorder="1"/>
    <xf numFmtId="3" fontId="17" fillId="7" borderId="44" xfId="0" applyNumberFormat="1" applyFont="1" applyFill="1" applyBorder="1" applyAlignment="1">
      <alignment horizontal="center"/>
    </xf>
    <xf numFmtId="0" fontId="8" fillId="6" borderId="69" xfId="0" applyFont="1" applyFill="1" applyBorder="1" applyAlignment="1" applyProtection="1">
      <alignment horizontal="center" vertical="center" wrapText="1" shrinkToFit="1"/>
    </xf>
    <xf numFmtId="3" fontId="9" fillId="0" borderId="68" xfId="0" applyNumberFormat="1" applyFont="1" applyBorder="1" applyAlignment="1" applyProtection="1">
      <alignment vertical="center" wrapText="1" shrinkToFit="1"/>
    </xf>
    <xf numFmtId="3" fontId="10" fillId="5" borderId="7" xfId="0" applyNumberFormat="1" applyFont="1" applyFill="1" applyBorder="1" applyAlignment="1" applyProtection="1">
      <alignment vertical="center" wrapText="1" shrinkToFit="1"/>
    </xf>
    <xf numFmtId="3" fontId="11" fillId="0" borderId="25" xfId="0" applyNumberFormat="1" applyFont="1" applyBorder="1" applyAlignment="1" applyProtection="1">
      <alignment vertical="center" wrapText="1" shrinkToFit="1"/>
    </xf>
    <xf numFmtId="3" fontId="11" fillId="0" borderId="71" xfId="0" applyNumberFormat="1" applyFont="1" applyBorder="1" applyAlignment="1" applyProtection="1">
      <alignment vertical="center" wrapText="1" shrinkToFit="1"/>
    </xf>
    <xf numFmtId="3" fontId="12" fillId="5" borderId="7" xfId="0" applyNumberFormat="1" applyFont="1" applyFill="1" applyBorder="1" applyAlignment="1" applyProtection="1">
      <alignment vertical="center" wrapText="1" shrinkToFit="1"/>
    </xf>
    <xf numFmtId="3" fontId="12" fillId="3" borderId="7" xfId="0" applyNumberFormat="1" applyFont="1" applyFill="1" applyBorder="1" applyAlignment="1" applyProtection="1">
      <alignment vertical="center" wrapText="1" shrinkToFit="1"/>
    </xf>
    <xf numFmtId="3" fontId="12" fillId="3" borderId="69" xfId="0" applyNumberFormat="1" applyFont="1" applyFill="1" applyBorder="1" applyAlignment="1" applyProtection="1">
      <alignment vertical="center" wrapText="1" shrinkToFit="1"/>
    </xf>
    <xf numFmtId="3" fontId="15" fillId="6" borderId="66" xfId="0" applyNumberFormat="1" applyFont="1" applyFill="1" applyBorder="1" applyAlignment="1">
      <alignment vertical="center"/>
    </xf>
    <xf numFmtId="3" fontId="10" fillId="5" borderId="45" xfId="0" applyNumberFormat="1" applyFont="1" applyFill="1" applyBorder="1" applyAlignment="1" applyProtection="1">
      <alignment horizontal="right" vertical="center" wrapText="1" shrinkToFit="1"/>
    </xf>
    <xf numFmtId="3" fontId="12" fillId="5" borderId="52" xfId="0" applyNumberFormat="1" applyFont="1" applyFill="1" applyBorder="1" applyAlignment="1" applyProtection="1">
      <alignment horizontal="right" vertical="center" wrapText="1" shrinkToFit="1"/>
    </xf>
    <xf numFmtId="0" fontId="8" fillId="6" borderId="61" xfId="0" applyFont="1" applyFill="1" applyBorder="1" applyAlignment="1" applyProtection="1">
      <alignment horizontal="center" vertical="center" wrapText="1" shrinkToFit="1"/>
    </xf>
    <xf numFmtId="3" fontId="10" fillId="5" borderId="46" xfId="0" applyNumberFormat="1" applyFont="1" applyFill="1" applyBorder="1" applyAlignment="1" applyProtection="1">
      <alignment vertical="center" wrapText="1" shrinkToFit="1"/>
    </xf>
    <xf numFmtId="3" fontId="12" fillId="5" borderId="46" xfId="0" applyNumberFormat="1" applyFont="1" applyFill="1" applyBorder="1" applyAlignment="1" applyProtection="1">
      <alignment vertical="center" wrapText="1" shrinkToFit="1"/>
    </xf>
    <xf numFmtId="3" fontId="12" fillId="3" borderId="46" xfId="0" applyNumberFormat="1" applyFont="1" applyFill="1" applyBorder="1" applyAlignment="1" applyProtection="1">
      <alignment vertical="center" wrapText="1" shrinkToFit="1"/>
    </xf>
    <xf numFmtId="3" fontId="9" fillId="0" borderId="35" xfId="0" applyNumberFormat="1" applyFont="1" applyBorder="1" applyAlignment="1" applyProtection="1">
      <alignment vertical="center" wrapText="1" shrinkToFit="1"/>
    </xf>
    <xf numFmtId="3" fontId="11" fillId="0" borderId="56" xfId="0" applyNumberFormat="1" applyFont="1" applyBorder="1" applyAlignment="1" applyProtection="1">
      <alignment vertical="center" wrapText="1" shrinkToFit="1"/>
    </xf>
    <xf numFmtId="3" fontId="12" fillId="3" borderId="52" xfId="0" applyNumberFormat="1" applyFont="1" applyFill="1" applyBorder="1" applyAlignment="1" applyProtection="1">
      <alignment vertical="center" wrapText="1" shrinkToFit="1"/>
    </xf>
    <xf numFmtId="0" fontId="8" fillId="6" borderId="13" xfId="0" applyFont="1" applyFill="1" applyBorder="1" applyAlignment="1" applyProtection="1">
      <alignment horizontal="center" vertical="center" wrapText="1" shrinkToFit="1"/>
    </xf>
    <xf numFmtId="3" fontId="15" fillId="6" borderId="7" xfId="0" applyNumberFormat="1" applyFont="1" applyFill="1" applyBorder="1" applyAlignment="1">
      <alignment vertical="center"/>
    </xf>
    <xf numFmtId="49" fontId="3" fillId="4" borderId="20" xfId="3" applyNumberFormat="1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/>
    <xf numFmtId="0" fontId="2" fillId="3" borderId="6" xfId="0" applyFont="1" applyFill="1" applyBorder="1" applyAlignment="1"/>
    <xf numFmtId="3" fontId="2" fillId="4" borderId="3" xfId="0" applyNumberFormat="1" applyFont="1" applyFill="1" applyBorder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5" borderId="37" xfId="0" applyFont="1" applyFill="1" applyBorder="1" applyAlignment="1">
      <alignment horizontal="center"/>
    </xf>
    <xf numFmtId="0" fontId="8" fillId="6" borderId="34" xfId="0" applyFont="1" applyFill="1" applyBorder="1" applyAlignment="1" applyProtection="1">
      <alignment horizontal="center" vertical="center" wrapText="1" shrinkToFit="1"/>
    </xf>
    <xf numFmtId="0" fontId="8" fillId="6" borderId="35" xfId="0" applyFont="1" applyFill="1" applyBorder="1" applyAlignment="1" applyProtection="1">
      <alignment horizontal="center" vertical="center" wrapText="1" shrinkToFit="1"/>
    </xf>
    <xf numFmtId="3" fontId="8" fillId="6" borderId="38" xfId="0" applyNumberFormat="1" applyFont="1" applyFill="1" applyBorder="1" applyAlignment="1" applyProtection="1">
      <alignment horizontal="center" vertical="center" wrapText="1" shrinkToFit="1"/>
    </xf>
    <xf numFmtId="0" fontId="0" fillId="0" borderId="15" xfId="0" applyBorder="1" applyAlignment="1">
      <alignment horizontal="center"/>
    </xf>
    <xf numFmtId="0" fontId="0" fillId="0" borderId="60" xfId="0" applyBorder="1" applyAlignment="1">
      <alignment horizontal="center"/>
    </xf>
    <xf numFmtId="49" fontId="12" fillId="5" borderId="44" xfId="0" applyNumberFormat="1" applyFont="1" applyFill="1" applyBorder="1" applyAlignment="1" applyProtection="1">
      <alignment horizontal="center" vertical="center" wrapText="1" shrinkToFit="1"/>
    </xf>
    <xf numFmtId="0" fontId="14" fillId="6" borderId="50" xfId="0" applyFont="1" applyFill="1" applyBorder="1" applyAlignment="1">
      <alignment horizontal="center" vertical="center"/>
    </xf>
    <xf numFmtId="49" fontId="10" fillId="5" borderId="44" xfId="0" applyNumberFormat="1" applyFont="1" applyFill="1" applyBorder="1" applyAlignment="1" applyProtection="1">
      <alignment horizontal="center" vertical="center" wrapText="1" shrinkToFit="1"/>
    </xf>
    <xf numFmtId="0" fontId="20" fillId="5" borderId="1" xfId="0" applyFont="1" applyFill="1" applyBorder="1" applyAlignment="1">
      <alignment horizontal="center"/>
    </xf>
    <xf numFmtId="0" fontId="8" fillId="6" borderId="44" xfId="0" applyFont="1" applyFill="1" applyBorder="1" applyAlignment="1" applyProtection="1">
      <alignment horizontal="center" vertical="center" wrapText="1" shrinkToFit="1"/>
    </xf>
    <xf numFmtId="0" fontId="8" fillId="6" borderId="45" xfId="0" applyFont="1" applyFill="1" applyBorder="1" applyAlignment="1" applyProtection="1">
      <alignment horizontal="center" vertical="center" wrapText="1" shrinkToFit="1"/>
    </xf>
    <xf numFmtId="0" fontId="21" fillId="6" borderId="7" xfId="0" applyFont="1" applyFill="1" applyBorder="1" applyAlignment="1" applyProtection="1">
      <alignment horizontal="center" vertical="center"/>
    </xf>
    <xf numFmtId="0" fontId="8" fillId="6" borderId="70" xfId="0" applyFont="1" applyFill="1" applyBorder="1" applyAlignment="1" applyProtection="1">
      <alignment horizontal="center" vertical="center" wrapText="1" shrinkToFit="1"/>
    </xf>
    <xf numFmtId="0" fontId="0" fillId="0" borderId="22" xfId="0" applyBorder="1" applyAlignment="1">
      <alignment horizontal="center"/>
    </xf>
    <xf numFmtId="0" fontId="0" fillId="0" borderId="59" xfId="0" applyBorder="1" applyAlignment="1">
      <alignment horizontal="center"/>
    </xf>
    <xf numFmtId="49" fontId="10" fillId="8" borderId="44" xfId="0" applyNumberFormat="1" applyFont="1" applyFill="1" applyBorder="1" applyAlignment="1" applyProtection="1">
      <alignment horizontal="center" vertical="center" wrapText="1" shrinkToFit="1"/>
    </xf>
    <xf numFmtId="49" fontId="10" fillId="8" borderId="44" xfId="0" applyNumberFormat="1" applyFont="1" applyFill="1" applyBorder="1" applyAlignment="1" applyProtection="1">
      <alignment horizontal="left" vertical="center" wrapText="1" shrinkToFit="1"/>
    </xf>
    <xf numFmtId="0" fontId="14" fillId="7" borderId="2" xfId="0" applyFont="1" applyFill="1" applyBorder="1" applyAlignment="1">
      <alignment horizontal="left"/>
    </xf>
    <xf numFmtId="0" fontId="10" fillId="8" borderId="44" xfId="0" applyFont="1" applyFill="1" applyBorder="1" applyAlignment="1">
      <alignment horizontal="center"/>
    </xf>
    <xf numFmtId="0" fontId="17" fillId="12" borderId="0" xfId="0" applyFont="1" applyFill="1" applyBorder="1" applyAlignment="1">
      <alignment horizontal="center"/>
    </xf>
    <xf numFmtId="0" fontId="17" fillId="10" borderId="23" xfId="0" applyFont="1" applyFill="1" applyBorder="1" applyAlignment="1">
      <alignment horizontal="center" vertical="center"/>
    </xf>
    <xf numFmtId="0" fontId="17" fillId="10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7" fillId="10" borderId="44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8" fillId="4" borderId="65" xfId="0" applyFont="1" applyFill="1" applyBorder="1" applyAlignment="1" applyProtection="1">
      <alignment horizontal="left" vertical="center" wrapText="1"/>
      <protection locked="0"/>
    </xf>
    <xf numFmtId="0" fontId="18" fillId="4" borderId="16" xfId="0" applyFont="1" applyFill="1" applyBorder="1" applyAlignment="1" applyProtection="1">
      <alignment horizontal="left" vertical="center" wrapText="1"/>
      <protection locked="0"/>
    </xf>
    <xf numFmtId="0" fontId="18" fillId="4" borderId="19" xfId="0" applyFont="1" applyFill="1" applyBorder="1" applyAlignment="1" applyProtection="1">
      <alignment horizontal="left" vertical="center" wrapText="1"/>
      <protection locked="0"/>
    </xf>
    <xf numFmtId="0" fontId="17" fillId="10" borderId="2" xfId="0" applyFont="1" applyFill="1" applyBorder="1" applyAlignment="1">
      <alignment horizontal="left"/>
    </xf>
    <xf numFmtId="0" fontId="17" fillId="10" borderId="4" xfId="0" applyFont="1" applyFill="1" applyBorder="1" applyAlignment="1">
      <alignment horizontal="left"/>
    </xf>
  </cellXfs>
  <cellStyles count="4">
    <cellStyle name="Ezres" xfId="1" builtinId="3"/>
    <cellStyle name="Normál" xfId="0" builtinId="0"/>
    <cellStyle name="Pénznem" xfId="2" builtinId="4"/>
    <cellStyle name="Százalék" xfId="3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FF"/>
      <rgbColor rgb="FF00FFFF"/>
      <rgbColor rgb="FFC00000"/>
      <rgbColor rgb="FF008000"/>
      <rgbColor rgb="FF000080"/>
      <rgbColor rgb="FF808000"/>
      <rgbColor rgb="FF800080"/>
      <rgbColor rgb="FF008080"/>
      <rgbColor rgb="FFF8CBAD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DC3E6"/>
      <rgbColor rgb="FFFAC090"/>
      <rgbColor rgb="FFCC99FF"/>
      <rgbColor rgb="FFFFCC99"/>
      <rgbColor rgb="FF3366FF"/>
      <rgbColor rgb="FF33CCCC"/>
      <rgbColor rgb="FF99CC00"/>
      <rgbColor rgb="FFFFF2CC"/>
      <rgbColor rgb="FFFF9900"/>
      <rgbColor rgb="FFFF6600"/>
      <rgbColor rgb="FF666699"/>
      <rgbColor rgb="FF969696"/>
      <rgbColor rgb="FF203864"/>
      <rgbColor rgb="FF339966"/>
      <rgbColor rgb="FF003300"/>
      <rgbColor rgb="FF385724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</sheetPr>
  <dimension ref="A1:T45"/>
  <sheetViews>
    <sheetView windowProtection="1" showRuler="0" zoomScaleNormal="100" workbookViewId="0">
      <selection activeCell="L23" sqref="L23"/>
    </sheetView>
  </sheetViews>
  <sheetFormatPr defaultRowHeight="12.75" x14ac:dyDescent="0.2"/>
  <cols>
    <col min="1" max="1" width="7.42578125" customWidth="1"/>
    <col min="2" max="2" width="34.7109375" customWidth="1"/>
    <col min="3" max="3" width="12.42578125" customWidth="1"/>
    <col min="4" max="4" width="12.85546875" customWidth="1"/>
    <col min="5" max="5" width="11.140625" customWidth="1"/>
    <col min="6" max="6" width="7.7109375" customWidth="1"/>
    <col min="7" max="7" width="10.7109375" customWidth="1"/>
    <col min="8" max="8" width="9.85546875" customWidth="1"/>
    <col min="9" max="9" width="31.5703125" customWidth="1"/>
    <col min="10" max="10" width="13" customWidth="1"/>
    <col min="11" max="11" width="12.7109375" customWidth="1"/>
    <col min="12" max="12" width="10.5703125" customWidth="1"/>
    <col min="13" max="13" width="9.42578125" customWidth="1"/>
    <col min="14" max="14" width="11.140625" customWidth="1"/>
    <col min="15" max="1027" width="8.42578125" customWidth="1"/>
  </cols>
  <sheetData>
    <row r="1" spans="1:15" ht="22.5" x14ac:dyDescent="0.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1"/>
      <c r="O1" s="1"/>
    </row>
    <row r="2" spans="1:15" ht="22.5" x14ac:dyDescent="0.6">
      <c r="A2" s="1"/>
      <c r="B2" s="254" t="s">
        <v>276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1"/>
    </row>
    <row r="3" spans="1:15" ht="22.5" x14ac:dyDescent="0.6">
      <c r="A3" s="1"/>
      <c r="B3" s="254" t="s">
        <v>236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1"/>
    </row>
    <row r="4" spans="1:15" ht="22.5" x14ac:dyDescent="0.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2.5" x14ac:dyDescent="0.6">
      <c r="A5" s="255" t="s">
        <v>0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1"/>
    </row>
    <row r="6" spans="1:15" ht="23.25" thickBot="1" x14ac:dyDescent="0.6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 t="s">
        <v>1</v>
      </c>
      <c r="O6" s="1"/>
    </row>
    <row r="7" spans="1:15" ht="23.25" thickBot="1" x14ac:dyDescent="0.65">
      <c r="A7" s="256" t="s">
        <v>2</v>
      </c>
      <c r="B7" s="256"/>
      <c r="C7" s="256"/>
      <c r="D7" s="256"/>
      <c r="E7" s="256"/>
      <c r="F7" s="256"/>
      <c r="G7" s="256"/>
      <c r="H7" s="257" t="s">
        <v>3</v>
      </c>
      <c r="I7" s="257"/>
      <c r="J7" s="257"/>
      <c r="K7" s="257"/>
      <c r="L7" s="257"/>
      <c r="M7" s="257"/>
      <c r="N7" s="257"/>
      <c r="O7" s="1"/>
    </row>
    <row r="8" spans="1:15" ht="60.75" customHeight="1" thickBot="1" x14ac:dyDescent="0.65">
      <c r="A8" s="5" t="s">
        <v>4</v>
      </c>
      <c r="B8" s="6" t="s">
        <v>5</v>
      </c>
      <c r="C8" s="8" t="s">
        <v>278</v>
      </c>
      <c r="D8" s="8" t="s">
        <v>279</v>
      </c>
      <c r="E8" s="7" t="s">
        <v>265</v>
      </c>
      <c r="F8" s="7" t="s">
        <v>232</v>
      </c>
      <c r="G8" s="8" t="s">
        <v>280</v>
      </c>
      <c r="H8" s="9" t="s">
        <v>4</v>
      </c>
      <c r="I8" s="10" t="s">
        <v>5</v>
      </c>
      <c r="J8" s="11" t="s">
        <v>278</v>
      </c>
      <c r="K8" s="13" t="s">
        <v>281</v>
      </c>
      <c r="L8" s="12" t="s">
        <v>265</v>
      </c>
      <c r="M8" s="12" t="s">
        <v>232</v>
      </c>
      <c r="N8" s="13" t="s">
        <v>282</v>
      </c>
      <c r="O8" s="1"/>
    </row>
    <row r="9" spans="1:15" ht="22.5" x14ac:dyDescent="0.6">
      <c r="A9" s="14" t="s">
        <v>6</v>
      </c>
      <c r="B9" s="15" t="s">
        <v>7</v>
      </c>
      <c r="C9" s="140">
        <f>SUM('Bevételek(önkormányzat 2021'!C14)</f>
        <v>190631215</v>
      </c>
      <c r="D9" s="140">
        <f>SUM('Bevételek(önkormányzat 2021'!D14)</f>
        <v>215993782</v>
      </c>
      <c r="E9" s="16">
        <f>G9-D9</f>
        <v>3643909</v>
      </c>
      <c r="F9" s="109">
        <f>G9/D9</f>
        <v>1.0168704347239033</v>
      </c>
      <c r="G9" s="17">
        <f>SUM('Bevételek(önkormányzat 2021'!G14)</f>
        <v>219637691</v>
      </c>
      <c r="H9" s="18" t="s">
        <v>8</v>
      </c>
      <c r="I9" s="19" t="s">
        <v>9</v>
      </c>
      <c r="J9" s="140">
        <f>SUM('Kiadások(önkormányzat 2021)'!C19)</f>
        <v>41158660</v>
      </c>
      <c r="K9" s="140">
        <f>SUM('Kiadások(önkormányzat 2021)'!D19)</f>
        <v>46332287</v>
      </c>
      <c r="L9" s="21">
        <f t="shared" ref="L9:L14" si="0">N9-K9</f>
        <v>190500</v>
      </c>
      <c r="M9" s="112">
        <f t="shared" ref="M9:M20" si="1">N9/K9</f>
        <v>1.0041116036426174</v>
      </c>
      <c r="N9" s="22">
        <f>'Kiadások(önkormányzat 2021)'!G19</f>
        <v>46522787</v>
      </c>
      <c r="O9" s="1"/>
    </row>
    <row r="10" spans="1:15" ht="22.5" x14ac:dyDescent="0.6">
      <c r="A10" s="23" t="s">
        <v>10</v>
      </c>
      <c r="B10" s="24" t="s">
        <v>11</v>
      </c>
      <c r="C10" s="141">
        <f>SUM('Bevételek(önkormányzat 2021'!C17)</f>
        <v>11667200</v>
      </c>
      <c r="D10" s="141">
        <f>SUM('Bevételek(önkormányzat 2021'!D17)</f>
        <v>12671600</v>
      </c>
      <c r="E10" s="16">
        <f>G10-D10</f>
        <v>1117278</v>
      </c>
      <c r="F10" s="109">
        <f>G10/D10</f>
        <v>1.0881718172922126</v>
      </c>
      <c r="G10" s="20">
        <f>SUM('Bevételek(önkormányzat 2021'!G17)</f>
        <v>13788878</v>
      </c>
      <c r="H10" s="25" t="s">
        <v>12</v>
      </c>
      <c r="I10" s="26" t="s">
        <v>13</v>
      </c>
      <c r="J10" s="141">
        <f>SUM('Kiadások(önkormányzat 2021)'!C22)</f>
        <v>6768000</v>
      </c>
      <c r="K10" s="141">
        <f>SUM('Kiadások(önkormányzat 2021)'!D22)</f>
        <v>7015000</v>
      </c>
      <c r="L10" s="21">
        <f t="shared" si="0"/>
        <v>-220955</v>
      </c>
      <c r="M10" s="112">
        <f t="shared" si="1"/>
        <v>0.96850249465431215</v>
      </c>
      <c r="N10" s="22">
        <f>'Kiadások(önkormányzat 2021)'!G22</f>
        <v>6794045</v>
      </c>
      <c r="O10" s="1"/>
    </row>
    <row r="11" spans="1:15" ht="22.5" x14ac:dyDescent="0.6">
      <c r="A11" s="23" t="s">
        <v>14</v>
      </c>
      <c r="B11" s="24" t="s">
        <v>15</v>
      </c>
      <c r="C11" s="141">
        <f>SUM('Bevételek(önkormányzat 2021'!C20)</f>
        <v>0</v>
      </c>
      <c r="D11" s="141">
        <f>SUM('Bevételek(önkormányzat 2021'!D20)</f>
        <v>147728006</v>
      </c>
      <c r="E11" s="16">
        <f>G11-D11</f>
        <v>0</v>
      </c>
      <c r="F11" s="109">
        <f>G11/D11</f>
        <v>1</v>
      </c>
      <c r="G11" s="20">
        <f>SUM('Bevételek(önkormányzat 2021'!G20)</f>
        <v>147728006</v>
      </c>
      <c r="H11" s="25" t="s">
        <v>16</v>
      </c>
      <c r="I11" s="26" t="s">
        <v>17</v>
      </c>
      <c r="J11" s="141">
        <f>SUM('Kiadások(önkormányzat 2021)'!C48)</f>
        <v>64667800</v>
      </c>
      <c r="K11" s="141">
        <f>SUM('Kiadások(önkormányzat 2021)'!D48)</f>
        <v>74461145</v>
      </c>
      <c r="L11" s="21">
        <f t="shared" si="0"/>
        <v>30455</v>
      </c>
      <c r="M11" s="112">
        <f t="shared" si="1"/>
        <v>1.0004090052603944</v>
      </c>
      <c r="N11" s="22">
        <f>'Kiadások(önkormányzat 2021)'!G48</f>
        <v>74491600</v>
      </c>
      <c r="O11" s="1"/>
    </row>
    <row r="12" spans="1:15" ht="22.5" x14ac:dyDescent="0.6">
      <c r="A12" s="23" t="s">
        <v>18</v>
      </c>
      <c r="B12" s="24" t="s">
        <v>19</v>
      </c>
      <c r="C12" s="141">
        <f>SUM('Bevételek(önkormányzat 2021'!C30)</f>
        <v>39900000</v>
      </c>
      <c r="D12" s="141">
        <f>SUM('Bevételek(önkormányzat 2021'!D30)</f>
        <v>49929200</v>
      </c>
      <c r="E12" s="16">
        <f>G12-D12</f>
        <v>1465897</v>
      </c>
      <c r="F12" s="109">
        <f>G12/D12</f>
        <v>1.0293595130705078</v>
      </c>
      <c r="G12" s="20">
        <f>SUM('Bevételek(önkormányzat 2021'!G30)</f>
        <v>51395097</v>
      </c>
      <c r="H12" s="25" t="s">
        <v>20</v>
      </c>
      <c r="I12" s="26" t="s">
        <v>21</v>
      </c>
      <c r="J12" s="141">
        <f>SUM('Kiadások(önkormányzat 2021)'!C52)</f>
        <v>11000000</v>
      </c>
      <c r="K12" s="141">
        <f>SUM('Kiadások(önkormányzat 2021)'!D52)</f>
        <v>11000000</v>
      </c>
      <c r="L12" s="21">
        <f t="shared" si="0"/>
        <v>0</v>
      </c>
      <c r="M12" s="112">
        <f t="shared" si="1"/>
        <v>1</v>
      </c>
      <c r="N12" s="22">
        <f>'Kiadások(önkormányzat 2021)'!G52</f>
        <v>11000000</v>
      </c>
      <c r="O12" s="1"/>
    </row>
    <row r="13" spans="1:15" ht="22.5" x14ac:dyDescent="0.6">
      <c r="A13" s="23" t="s">
        <v>22</v>
      </c>
      <c r="B13" s="24" t="s">
        <v>23</v>
      </c>
      <c r="C13" s="141">
        <f>SUM('Bevételek(önkormányzat 2021'!C41)</f>
        <v>14061000</v>
      </c>
      <c r="D13" s="141">
        <f>SUM('Bevételek(önkormányzat 2021'!D41)</f>
        <v>37144267</v>
      </c>
      <c r="E13" s="16">
        <f>G13-D13</f>
        <v>1120171</v>
      </c>
      <c r="F13" s="109">
        <f>G13/D13</f>
        <v>1.0301573052982846</v>
      </c>
      <c r="G13" s="20">
        <f>SUM('Bevételek(önkormányzat 2021'!G41)</f>
        <v>38264438</v>
      </c>
      <c r="H13" s="25" t="s">
        <v>24</v>
      </c>
      <c r="I13" s="26" t="s">
        <v>25</v>
      </c>
      <c r="J13" s="141">
        <f>SUM('Kiadások(önkormányzat 2021)'!C58)</f>
        <v>15230000</v>
      </c>
      <c r="K13" s="141">
        <f>SUM('Kiadások(önkormányzat 2021)'!D58)</f>
        <v>16310063</v>
      </c>
      <c r="L13" s="21">
        <f t="shared" si="0"/>
        <v>196300</v>
      </c>
      <c r="M13" s="112">
        <f t="shared" si="1"/>
        <v>1.0120355145164062</v>
      </c>
      <c r="N13" s="22">
        <f>'Kiadások(önkormányzat 2021)'!G58</f>
        <v>16506363</v>
      </c>
      <c r="O13" s="1"/>
    </row>
    <row r="14" spans="1:15" ht="23.25" thickBot="1" x14ac:dyDescent="0.65">
      <c r="A14" s="27"/>
      <c r="B14" s="28"/>
      <c r="C14" s="142"/>
      <c r="D14" s="183"/>
      <c r="E14" s="29"/>
      <c r="F14" s="110"/>
      <c r="G14" s="30"/>
      <c r="H14" s="31" t="s">
        <v>28</v>
      </c>
      <c r="I14" s="32" t="s">
        <v>29</v>
      </c>
      <c r="J14" s="142">
        <f>SUM('Kiadások(önkormányzat 2021)'!C72)</f>
        <v>162999400</v>
      </c>
      <c r="K14" s="142">
        <f>SUM('Kiadások(önkormányzat 2021)'!D72)</f>
        <v>162839832</v>
      </c>
      <c r="L14" s="21">
        <f t="shared" si="0"/>
        <v>0</v>
      </c>
      <c r="M14" s="184">
        <f t="shared" si="1"/>
        <v>1</v>
      </c>
      <c r="N14" s="34">
        <f>'Kiadások(önkormányzat 2021)'!G72</f>
        <v>162839832</v>
      </c>
      <c r="O14" s="1"/>
    </row>
    <row r="15" spans="1:15" ht="23.25" thickBot="1" x14ac:dyDescent="0.65">
      <c r="A15" s="35"/>
      <c r="B15" s="36" t="s">
        <v>228</v>
      </c>
      <c r="C15" s="143">
        <f>SUM(C9:C14)</f>
        <v>256259415</v>
      </c>
      <c r="D15" s="143">
        <f>SUM(D9:D14)</f>
        <v>463466855</v>
      </c>
      <c r="E15" s="104">
        <f>SUM(G15-D15)</f>
        <v>7347255</v>
      </c>
      <c r="F15" s="121">
        <f>G15/D15</f>
        <v>1.0158528164867366</v>
      </c>
      <c r="G15" s="117">
        <f>SUM(G9:G14)</f>
        <v>470814110</v>
      </c>
      <c r="H15" s="37"/>
      <c r="I15" s="38" t="s">
        <v>30</v>
      </c>
      <c r="J15" s="147">
        <f>SUM(J9:J14)</f>
        <v>301823860</v>
      </c>
      <c r="K15" s="147">
        <f>SUM(K9:K14)</f>
        <v>317958327</v>
      </c>
      <c r="L15" s="104">
        <f>SUM(N15-K15)</f>
        <v>196300</v>
      </c>
      <c r="M15" s="185">
        <f t="shared" si="1"/>
        <v>1.0006173765029276</v>
      </c>
      <c r="N15" s="105">
        <f>SUM(N9:N14)</f>
        <v>318154627</v>
      </c>
      <c r="O15" s="1"/>
    </row>
    <row r="16" spans="1:15" ht="22.5" x14ac:dyDescent="0.6">
      <c r="A16" s="40" t="s">
        <v>26</v>
      </c>
      <c r="B16" s="125" t="s">
        <v>27</v>
      </c>
      <c r="C16" s="144">
        <f>SUM('Bevételek(önkormányzat 2021'!C48)</f>
        <v>21385100</v>
      </c>
      <c r="D16" s="144">
        <f>SUM('Bevételek(önkormányzat 2021'!D48)</f>
        <v>49718600</v>
      </c>
      <c r="E16" s="131">
        <f>G16-D16</f>
        <v>-10527026</v>
      </c>
      <c r="F16" s="122">
        <f>G16/D16</f>
        <v>0.78826785146806222</v>
      </c>
      <c r="G16" s="118">
        <f>SUM('Bevételek(önkormányzat 2021'!G48)</f>
        <v>39191574</v>
      </c>
      <c r="H16" s="41" t="s">
        <v>33</v>
      </c>
      <c r="I16" s="19" t="s">
        <v>34</v>
      </c>
      <c r="J16" s="140">
        <f>SUM('Kiadások(önkormányzat 2021)'!C68)</f>
        <v>17617611</v>
      </c>
      <c r="K16" s="140">
        <f>SUM('Kiadások(önkormányzat 2021)'!D68)</f>
        <v>200671246</v>
      </c>
      <c r="L16" s="42">
        <f>N16-K16</f>
        <v>0</v>
      </c>
      <c r="M16" s="112">
        <f t="shared" si="1"/>
        <v>1</v>
      </c>
      <c r="N16" s="43">
        <f>'Kiadások(önkormányzat 2021)'!G68</f>
        <v>200671246</v>
      </c>
      <c r="O16" s="1"/>
    </row>
    <row r="17" spans="1:20" ht="22.5" x14ac:dyDescent="0.6">
      <c r="A17" s="103" t="s">
        <v>31</v>
      </c>
      <c r="B17" s="126" t="s">
        <v>32</v>
      </c>
      <c r="C17" s="141">
        <f>SUM('Bevételek(önkormányzat 2021'!C49)</f>
        <v>126631141</v>
      </c>
      <c r="D17" s="141">
        <f>SUM('Bevételek(önkormányzat 2021'!D49)</f>
        <v>126631141</v>
      </c>
      <c r="E17" s="17">
        <f>G17-D17</f>
        <v>0</v>
      </c>
      <c r="F17" s="173">
        <f>G17/D17</f>
        <v>1</v>
      </c>
      <c r="G17" s="21">
        <f>SUM('Bevételek(önkormányzat 2021'!G49)</f>
        <v>126631141</v>
      </c>
      <c r="H17" s="250" t="s">
        <v>35</v>
      </c>
      <c r="I17" s="26" t="s">
        <v>36</v>
      </c>
      <c r="J17" s="141">
        <f>SUM('Kiadások(önkormányzat 2021)'!C74)</f>
        <v>73034234</v>
      </c>
      <c r="K17" s="141">
        <f>SUM('Kiadások(önkormányzat 2021)'!D74)</f>
        <v>48529410</v>
      </c>
      <c r="L17" s="42">
        <f>N17-K17</f>
        <v>0</v>
      </c>
      <c r="M17" s="112">
        <f t="shared" si="1"/>
        <v>1</v>
      </c>
      <c r="N17" s="22">
        <f>'Kiadások(önkormányzat 2021)'!G74</f>
        <v>48529410</v>
      </c>
      <c r="O17" s="1"/>
      <c r="P17" s="44"/>
      <c r="Q17" s="44"/>
    </row>
    <row r="18" spans="1:20" ht="22.5" x14ac:dyDescent="0.6">
      <c r="A18" s="103" t="s">
        <v>229</v>
      </c>
      <c r="B18" s="126" t="s">
        <v>231</v>
      </c>
      <c r="C18" s="141">
        <f>SUM('Bevételek(önkormányzat 2021'!C50)</f>
        <v>0</v>
      </c>
      <c r="D18" s="141">
        <f>SUM('Bevételek(önkormányzat 2021'!D50)</f>
        <v>269048</v>
      </c>
      <c r="E18" s="129">
        <f>G18-C18</f>
        <v>8009203</v>
      </c>
      <c r="F18" s="173">
        <f>G18/D18</f>
        <v>29.768676964705183</v>
      </c>
      <c r="G18" s="21">
        <f>SUM('Bevételek(önkormányzat 2021'!G50)</f>
        <v>8009203</v>
      </c>
      <c r="H18" s="250"/>
      <c r="I18" s="26" t="s">
        <v>37</v>
      </c>
      <c r="J18" s="141">
        <f>SUM('Kiadások(önkormányzat 2021)'!C73)</f>
        <v>4174703</v>
      </c>
      <c r="K18" s="141">
        <f>SUM('Kiadások(önkormányzat 2021)'!D73)</f>
        <v>64532365</v>
      </c>
      <c r="L18" s="42">
        <f>N18-K18</f>
        <v>4364084</v>
      </c>
      <c r="M18" s="112">
        <f t="shared" si="1"/>
        <v>1.0676262833386008</v>
      </c>
      <c r="N18" s="22">
        <f>'Kiadások(önkormányzat 2021)'!G73</f>
        <v>68896449</v>
      </c>
      <c r="O18" s="1"/>
    </row>
    <row r="19" spans="1:20" ht="22.5" x14ac:dyDescent="0.6">
      <c r="A19" s="103" t="s">
        <v>234</v>
      </c>
      <c r="B19" s="126" t="s">
        <v>235</v>
      </c>
      <c r="C19" s="141">
        <v>0</v>
      </c>
      <c r="D19" s="141"/>
      <c r="E19" s="128">
        <v>0</v>
      </c>
      <c r="F19" s="173"/>
      <c r="G19" s="21">
        <f>'Bevételek(önkormányzat 2021'!G46</f>
        <v>0</v>
      </c>
      <c r="H19" s="250"/>
      <c r="I19" s="45" t="s">
        <v>38</v>
      </c>
      <c r="J19" s="148">
        <v>0</v>
      </c>
      <c r="K19" s="148"/>
      <c r="L19" s="42">
        <f>N19-J19</f>
        <v>0</v>
      </c>
      <c r="M19" s="112"/>
      <c r="N19" s="46">
        <f>'Kiadások(önkormányzat 2021)'!G75</f>
        <v>0</v>
      </c>
      <c r="O19" s="1"/>
    </row>
    <row r="20" spans="1:20" ht="23.25" thickBot="1" x14ac:dyDescent="0.65">
      <c r="A20" s="103"/>
      <c r="B20" s="126"/>
      <c r="C20" s="141"/>
      <c r="D20" s="141"/>
      <c r="E20" s="128"/>
      <c r="F20" s="173"/>
      <c r="G20" s="21"/>
      <c r="H20" s="47" t="s">
        <v>39</v>
      </c>
      <c r="I20" s="32" t="s">
        <v>295</v>
      </c>
      <c r="J20" s="142">
        <v>0</v>
      </c>
      <c r="K20" s="142">
        <f>SUM('Kiadások(önkormányzat 2021)'!D70)</f>
        <v>500000</v>
      </c>
      <c r="L20" s="42">
        <f>N20-K20</f>
        <v>0</v>
      </c>
      <c r="M20" s="112">
        <f t="shared" si="1"/>
        <v>1</v>
      </c>
      <c r="N20" s="33">
        <f>SUM('Kiadások(önkormányzat 2021)'!G70)</f>
        <v>500000</v>
      </c>
      <c r="O20" s="1"/>
    </row>
    <row r="21" spans="1:20" ht="23.25" thickBot="1" x14ac:dyDescent="0.65">
      <c r="A21" s="48"/>
      <c r="B21" s="127"/>
      <c r="C21" s="145"/>
      <c r="D21" s="145"/>
      <c r="E21" s="130"/>
      <c r="F21" s="123"/>
      <c r="G21" s="119"/>
      <c r="H21" s="49" t="s">
        <v>40</v>
      </c>
      <c r="I21" s="139" t="s">
        <v>41</v>
      </c>
      <c r="J21" s="149">
        <f>SUM('Kiadások(önkormányzat 2021)'!C71)</f>
        <v>7625248</v>
      </c>
      <c r="K21" s="149">
        <f>SUM('Kiadások(önkormányzat 2021)'!D71)</f>
        <v>7894296</v>
      </c>
      <c r="L21" s="39">
        <f>N21-J21</f>
        <v>269048</v>
      </c>
      <c r="M21" s="113">
        <f>N21/J21</f>
        <v>1.0352838360142516</v>
      </c>
      <c r="N21" s="39">
        <f>'Kiadások(önkormányzat 2021)'!G71</f>
        <v>7894296</v>
      </c>
      <c r="O21" s="1"/>
    </row>
    <row r="22" spans="1:20" ht="23.25" thickBot="1" x14ac:dyDescent="0.65">
      <c r="A22" s="251" t="s">
        <v>42</v>
      </c>
      <c r="B22" s="252"/>
      <c r="C22" s="146">
        <f>SUM(C15:C21)</f>
        <v>404275656</v>
      </c>
      <c r="D22" s="150">
        <f>SUM(D15:D21)</f>
        <v>640085644</v>
      </c>
      <c r="E22" s="104">
        <f>SUM(G22-D22)</f>
        <v>4560384</v>
      </c>
      <c r="F22" s="124">
        <f>G22/D22</f>
        <v>1.0071246465886994</v>
      </c>
      <c r="G22" s="120">
        <f>SUM(G15:G21)</f>
        <v>644646028</v>
      </c>
      <c r="H22" s="253" t="s">
        <v>42</v>
      </c>
      <c r="I22" s="253"/>
      <c r="J22" s="150">
        <f>SUM(J15:J21)</f>
        <v>404275656</v>
      </c>
      <c r="K22" s="150">
        <f>SUM(K15:K21)</f>
        <v>640085644</v>
      </c>
      <c r="L22" s="104">
        <f>SUM(N22-K22)</f>
        <v>4560384</v>
      </c>
      <c r="M22" s="111">
        <f>N22/K22</f>
        <v>1.0071246465886994</v>
      </c>
      <c r="N22" s="105">
        <f>SUM(N15:N21)</f>
        <v>644646028</v>
      </c>
      <c r="O22" s="1"/>
      <c r="S22" s="50"/>
      <c r="T22" s="50"/>
    </row>
    <row r="23" spans="1:20" ht="22.5" x14ac:dyDescent="0.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S23" s="50"/>
      <c r="T23" s="50"/>
    </row>
    <row r="24" spans="1:20" ht="22.5" x14ac:dyDescent="0.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S24" s="50"/>
      <c r="T24" s="50"/>
    </row>
    <row r="25" spans="1:20" ht="22.5" x14ac:dyDescent="0.6">
      <c r="A25" s="1"/>
      <c r="B25" s="101"/>
      <c r="C25" s="101"/>
      <c r="D25" s="101"/>
      <c r="E25" s="101"/>
      <c r="F25" s="1"/>
      <c r="G25" s="1"/>
      <c r="H25" s="1"/>
      <c r="I25" s="1"/>
      <c r="J25" s="1"/>
      <c r="K25" s="1"/>
      <c r="L25" s="1"/>
      <c r="M25" s="1"/>
      <c r="N25" s="1"/>
      <c r="O25" s="1"/>
      <c r="S25" s="50"/>
      <c r="T25" s="50"/>
    </row>
    <row r="26" spans="1:20" ht="22.5" x14ac:dyDescent="0.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20" ht="22.5" x14ac:dyDescent="0.6">
      <c r="A27" s="1"/>
      <c r="B27" s="1"/>
      <c r="C27" s="1"/>
      <c r="D27" s="1"/>
      <c r="E27" s="1"/>
      <c r="F27" s="1"/>
      <c r="G27" s="101">
        <f>G22-N22</f>
        <v>0</v>
      </c>
      <c r="H27" s="1"/>
      <c r="I27" s="1"/>
      <c r="J27" s="1"/>
      <c r="K27" s="1"/>
      <c r="L27" s="1"/>
      <c r="M27" s="1"/>
      <c r="N27" s="1"/>
      <c r="O27" s="1"/>
    </row>
    <row r="33" spans="1:15" ht="22.5" x14ac:dyDescent="0.6">
      <c r="A33" s="51"/>
      <c r="B33" s="52"/>
      <c r="C33" s="52"/>
      <c r="D33" s="52"/>
      <c r="E33" s="50"/>
      <c r="F33" s="50"/>
      <c r="G33" s="50"/>
    </row>
    <row r="34" spans="1:15" ht="22.5" x14ac:dyDescent="0.6">
      <c r="A34" s="51"/>
      <c r="B34" s="52"/>
      <c r="C34" s="52"/>
      <c r="D34" s="52"/>
      <c r="E34" s="50"/>
      <c r="F34" s="50"/>
      <c r="G34" s="50"/>
    </row>
    <row r="35" spans="1:15" ht="22.5" x14ac:dyDescent="0.6">
      <c r="A35" s="51"/>
      <c r="B35" s="52"/>
      <c r="C35" s="52"/>
      <c r="D35" s="52"/>
      <c r="E35" s="50"/>
      <c r="F35" s="50"/>
      <c r="G35" s="50"/>
    </row>
    <row r="36" spans="1:15" ht="22.5" x14ac:dyDescent="0.6">
      <c r="A36" s="51"/>
      <c r="B36" s="52"/>
      <c r="C36" s="52"/>
      <c r="D36" s="52"/>
      <c r="E36" s="50"/>
      <c r="F36" s="50"/>
      <c r="G36" s="50"/>
    </row>
    <row r="37" spans="1:15" ht="22.5" x14ac:dyDescent="0.6">
      <c r="A37" s="51"/>
      <c r="B37" s="52"/>
      <c r="C37" s="52"/>
      <c r="D37" s="52"/>
      <c r="E37" s="50"/>
      <c r="F37" s="50"/>
      <c r="G37" s="50"/>
    </row>
    <row r="38" spans="1:15" ht="22.5" x14ac:dyDescent="0.6">
      <c r="A38" s="51"/>
      <c r="B38" s="52"/>
      <c r="C38" s="52"/>
      <c r="D38" s="52"/>
      <c r="E38" s="50"/>
      <c r="F38" s="50"/>
      <c r="G38" s="50"/>
    </row>
    <row r="39" spans="1:15" ht="22.5" x14ac:dyDescent="0.6">
      <c r="A39" s="51"/>
      <c r="B39" s="52"/>
      <c r="C39" s="52"/>
      <c r="D39" s="52"/>
      <c r="E39" s="50"/>
      <c r="F39" s="50"/>
      <c r="G39" s="50"/>
      <c r="I39" s="51"/>
      <c r="J39" s="51"/>
      <c r="K39" s="51"/>
      <c r="L39" s="52"/>
      <c r="M39" s="52"/>
      <c r="N39" s="50"/>
      <c r="O39" s="50"/>
    </row>
    <row r="40" spans="1:15" ht="22.5" x14ac:dyDescent="0.6">
      <c r="A40" s="51"/>
      <c r="B40" s="52"/>
      <c r="C40" s="52"/>
      <c r="D40" s="52"/>
      <c r="E40" s="50"/>
      <c r="F40" s="50"/>
      <c r="G40" s="50"/>
      <c r="I40" s="51"/>
      <c r="J40" s="51"/>
      <c r="K40" s="51"/>
      <c r="L40" s="52"/>
      <c r="M40" s="52"/>
      <c r="N40" s="50"/>
      <c r="O40" s="50"/>
    </row>
    <row r="41" spans="1:15" ht="22.5" x14ac:dyDescent="0.6">
      <c r="A41" s="51"/>
      <c r="B41" s="52"/>
      <c r="C41" s="52"/>
      <c r="D41" s="52"/>
      <c r="E41" s="50"/>
      <c r="F41" s="50"/>
      <c r="G41" s="50"/>
      <c r="I41" s="51"/>
      <c r="J41" s="51"/>
      <c r="K41" s="51"/>
      <c r="L41" s="52"/>
      <c r="M41" s="52"/>
      <c r="N41" s="50"/>
      <c r="O41" s="50"/>
    </row>
    <row r="42" spans="1:15" ht="22.5" x14ac:dyDescent="0.6">
      <c r="A42" s="51"/>
      <c r="B42" s="52"/>
      <c r="C42" s="52"/>
      <c r="D42" s="52"/>
      <c r="E42" s="50"/>
      <c r="F42" s="50"/>
      <c r="G42" s="50"/>
      <c r="I42" s="51"/>
      <c r="J42" s="51"/>
      <c r="K42" s="51"/>
      <c r="L42" s="52"/>
      <c r="M42" s="52"/>
      <c r="N42" s="50"/>
      <c r="O42" s="50"/>
    </row>
    <row r="43" spans="1:15" ht="22.5" x14ac:dyDescent="0.6">
      <c r="A43" s="51"/>
      <c r="B43" s="52"/>
      <c r="C43" s="52"/>
      <c r="D43" s="52"/>
      <c r="E43" s="50"/>
      <c r="F43" s="50"/>
      <c r="G43" s="50"/>
      <c r="I43" s="51"/>
      <c r="J43" s="51"/>
      <c r="K43" s="51"/>
      <c r="L43" s="52"/>
      <c r="M43" s="52"/>
      <c r="N43" s="50"/>
      <c r="O43" s="50"/>
    </row>
    <row r="44" spans="1:15" ht="22.5" x14ac:dyDescent="0.6">
      <c r="A44" s="51"/>
      <c r="B44" s="52"/>
      <c r="C44" s="52"/>
      <c r="D44" s="52"/>
      <c r="E44" s="50"/>
      <c r="F44" s="50"/>
      <c r="G44" s="50"/>
      <c r="I44" s="51"/>
      <c r="J44" s="51"/>
      <c r="K44" s="51"/>
      <c r="L44" s="52"/>
      <c r="M44" s="52"/>
      <c r="N44" s="50"/>
      <c r="O44" s="50"/>
    </row>
    <row r="45" spans="1:15" x14ac:dyDescent="0.2">
      <c r="I45" s="53"/>
      <c r="J45" s="53"/>
      <c r="K45" s="53"/>
      <c r="L45" s="53"/>
      <c r="M45" s="53"/>
      <c r="N45" s="53"/>
      <c r="O45" s="53"/>
    </row>
  </sheetData>
  <mergeCells count="8">
    <mergeCell ref="H17:H19"/>
    <mergeCell ref="A22:B22"/>
    <mergeCell ref="H22:I22"/>
    <mergeCell ref="B2:N2"/>
    <mergeCell ref="B3:N3"/>
    <mergeCell ref="A5:N5"/>
    <mergeCell ref="A7:G7"/>
    <mergeCell ref="H7:N7"/>
  </mergeCells>
  <pageMargins left="0.74803149606299213" right="0.74803149606299213" top="0.98425196850393704" bottom="0.98425196850393704" header="0.51181102362204722" footer="0.51181102362204722"/>
  <pageSetup paperSize="9" scale="52" firstPageNumber="0" orientation="landscape" verticalDpi="300" r:id="rId1"/>
  <headerFooter>
    <oddHeader>&amp;R2020.08.hó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00"/>
    <pageSetUpPr fitToPage="1"/>
  </sheetPr>
  <dimension ref="A1:J55"/>
  <sheetViews>
    <sheetView windowProtection="1" showGridLines="0" topLeftCell="A31" zoomScaleNormal="100" workbookViewId="0">
      <selection activeCell="G52" sqref="G52"/>
    </sheetView>
  </sheetViews>
  <sheetFormatPr defaultRowHeight="12.75" x14ac:dyDescent="0.2"/>
  <cols>
    <col min="1" max="1" width="11.85546875" customWidth="1"/>
    <col min="2" max="2" width="51.5703125" customWidth="1"/>
    <col min="3" max="3" width="21" customWidth="1"/>
    <col min="4" max="4" width="19.7109375" customWidth="1"/>
    <col min="5" max="5" width="14.7109375" customWidth="1"/>
    <col min="6" max="6" width="12.7109375" customWidth="1"/>
    <col min="7" max="7" width="18.28515625" customWidth="1"/>
    <col min="8" max="8" width="20.140625" customWidth="1"/>
    <col min="9" max="9" width="8.42578125" customWidth="1"/>
    <col min="10" max="10" width="9.7109375" customWidth="1"/>
    <col min="11" max="1025" width="8.42578125" customWidth="1"/>
  </cols>
  <sheetData>
    <row r="1" spans="1:7" x14ac:dyDescent="0.2">
      <c r="G1" s="54" t="s">
        <v>43</v>
      </c>
    </row>
    <row r="2" spans="1:7" ht="15.75" x14ac:dyDescent="0.25">
      <c r="A2" s="258" t="s">
        <v>277</v>
      </c>
      <c r="B2" s="258"/>
      <c r="C2" s="258"/>
      <c r="D2" s="258"/>
      <c r="E2" s="258"/>
      <c r="F2" s="258"/>
      <c r="G2" s="258"/>
    </row>
    <row r="3" spans="1:7" ht="15.75" x14ac:dyDescent="0.25">
      <c r="A3" s="258" t="s">
        <v>236</v>
      </c>
      <c r="B3" s="258"/>
      <c r="C3" s="258"/>
      <c r="D3" s="258"/>
      <c r="E3" s="258"/>
      <c r="F3" s="258"/>
      <c r="G3" s="258"/>
    </row>
    <row r="4" spans="1:7" ht="13.5" thickBot="1" x14ac:dyDescent="0.25">
      <c r="G4" s="56" t="s">
        <v>44</v>
      </c>
    </row>
    <row r="5" spans="1:7" ht="15.75" x14ac:dyDescent="0.25">
      <c r="A5" s="259" t="s">
        <v>2</v>
      </c>
      <c r="B5" s="259"/>
      <c r="C5" s="259"/>
      <c r="D5" s="259"/>
      <c r="E5" s="259"/>
      <c r="F5" s="259"/>
      <c r="G5" s="259"/>
    </row>
    <row r="6" spans="1:7" ht="15.75" customHeight="1" thickBot="1" x14ac:dyDescent="0.25">
      <c r="A6" s="260" t="s">
        <v>45</v>
      </c>
      <c r="B6" s="261" t="s">
        <v>46</v>
      </c>
      <c r="C6" s="181"/>
      <c r="D6" s="262">
        <v>2021</v>
      </c>
      <c r="E6" s="263"/>
      <c r="F6" s="264"/>
      <c r="G6" s="248">
        <v>2021</v>
      </c>
    </row>
    <row r="7" spans="1:7" ht="25.5" customHeight="1" thickBot="1" x14ac:dyDescent="0.25">
      <c r="A7" s="260"/>
      <c r="B7" s="261"/>
      <c r="C7" s="188" t="s">
        <v>47</v>
      </c>
      <c r="D7" s="188" t="s">
        <v>273</v>
      </c>
      <c r="E7" s="241" t="s">
        <v>265</v>
      </c>
      <c r="F7" s="188" t="s">
        <v>232</v>
      </c>
      <c r="G7" s="230" t="s">
        <v>275</v>
      </c>
    </row>
    <row r="8" spans="1:7" ht="24.95" customHeight="1" x14ac:dyDescent="0.2">
      <c r="A8" s="57" t="s">
        <v>48</v>
      </c>
      <c r="B8" s="58" t="s">
        <v>49</v>
      </c>
      <c r="C8" s="151">
        <v>92228377</v>
      </c>
      <c r="D8" s="59">
        <v>92593011</v>
      </c>
      <c r="E8" s="189">
        <f t="shared" ref="E8:E13" si="0">G8-D8</f>
        <v>0</v>
      </c>
      <c r="F8" s="132">
        <f>G8/D8*100</f>
        <v>100</v>
      </c>
      <c r="G8" s="206">
        <v>92593011</v>
      </c>
    </row>
    <row r="9" spans="1:7" ht="24.95" customHeight="1" x14ac:dyDescent="0.2">
      <c r="A9" s="60" t="s">
        <v>50</v>
      </c>
      <c r="B9" s="61" t="s">
        <v>51</v>
      </c>
      <c r="C9" s="152">
        <v>52815870</v>
      </c>
      <c r="D9" s="217">
        <v>55126070</v>
      </c>
      <c r="E9" s="189">
        <f t="shared" si="0"/>
        <v>0</v>
      </c>
      <c r="F9" s="132">
        <f>G9/D9*100</f>
        <v>100</v>
      </c>
      <c r="G9" s="207">
        <v>55126070</v>
      </c>
    </row>
    <row r="10" spans="1:7" ht="24.95" customHeight="1" x14ac:dyDescent="0.2">
      <c r="A10" s="60" t="s">
        <v>52</v>
      </c>
      <c r="B10" s="61" t="s">
        <v>53</v>
      </c>
      <c r="C10" s="152">
        <v>40068658</v>
      </c>
      <c r="D10" s="217">
        <v>38481684</v>
      </c>
      <c r="E10" s="189">
        <f t="shared" si="0"/>
        <v>3643909</v>
      </c>
      <c r="F10" s="132">
        <f>G10/D10*100</f>
        <v>109.46920358267064</v>
      </c>
      <c r="G10" s="207">
        <v>42125593</v>
      </c>
    </row>
    <row r="11" spans="1:7" ht="24.95" customHeight="1" x14ac:dyDescent="0.2">
      <c r="A11" s="60" t="s">
        <v>54</v>
      </c>
      <c r="B11" s="61" t="s">
        <v>55</v>
      </c>
      <c r="C11" s="152">
        <v>5518310</v>
      </c>
      <c r="D11" s="217">
        <v>5609858</v>
      </c>
      <c r="E11" s="189">
        <f t="shared" si="0"/>
        <v>0</v>
      </c>
      <c r="F11" s="132">
        <f>G11/D11*100</f>
        <v>100</v>
      </c>
      <c r="G11" s="207">
        <v>5609858</v>
      </c>
    </row>
    <row r="12" spans="1:7" ht="24.95" customHeight="1" x14ac:dyDescent="0.2">
      <c r="A12" s="62" t="s">
        <v>56</v>
      </c>
      <c r="B12" s="63" t="s">
        <v>57</v>
      </c>
      <c r="C12" s="153">
        <v>0</v>
      </c>
      <c r="D12" s="219">
        <v>22841159</v>
      </c>
      <c r="E12" s="189">
        <f t="shared" si="0"/>
        <v>0</v>
      </c>
      <c r="F12" s="132">
        <v>0</v>
      </c>
      <c r="G12" s="208">
        <v>22841159</v>
      </c>
    </row>
    <row r="13" spans="1:7" ht="24.95" customHeight="1" thickBot="1" x14ac:dyDescent="0.25">
      <c r="A13" s="67" t="s">
        <v>249</v>
      </c>
      <c r="B13" s="137" t="s">
        <v>266</v>
      </c>
      <c r="C13" s="154">
        <v>0</v>
      </c>
      <c r="D13" s="245">
        <v>1342000</v>
      </c>
      <c r="E13" s="189">
        <f t="shared" si="0"/>
        <v>0</v>
      </c>
      <c r="F13" s="132">
        <v>0</v>
      </c>
      <c r="G13" s="231">
        <v>1342000</v>
      </c>
    </row>
    <row r="14" spans="1:7" ht="30" customHeight="1" thickBot="1" x14ac:dyDescent="0.25">
      <c r="A14" s="267" t="s">
        <v>58</v>
      </c>
      <c r="B14" s="267"/>
      <c r="C14" s="239">
        <f>SUM(C8:C13)</f>
        <v>190631215</v>
      </c>
      <c r="D14" s="64">
        <f>SUM(D8:D13)</f>
        <v>215993782</v>
      </c>
      <c r="E14" s="242">
        <f>SUM(E8:E13)</f>
        <v>3643909</v>
      </c>
      <c r="F14" s="135">
        <f t="shared" ref="F14:F22" si="1">G14/D14*100</f>
        <v>101.68704347239033</v>
      </c>
      <c r="G14" s="232">
        <f>SUM(G8:G13)</f>
        <v>219637691</v>
      </c>
    </row>
    <row r="15" spans="1:7" ht="24.95" customHeight="1" x14ac:dyDescent="0.2">
      <c r="A15" s="57" t="s">
        <v>59</v>
      </c>
      <c r="B15" s="58" t="s">
        <v>60</v>
      </c>
      <c r="C15" s="151">
        <v>0</v>
      </c>
      <c r="D15" s="59">
        <v>0</v>
      </c>
      <c r="E15" s="206">
        <v>0</v>
      </c>
      <c r="F15" s="132">
        <v>0</v>
      </c>
      <c r="G15" s="206">
        <v>0</v>
      </c>
    </row>
    <row r="16" spans="1:7" ht="24.95" customHeight="1" thickBot="1" x14ac:dyDescent="0.25">
      <c r="A16" s="62" t="s">
        <v>61</v>
      </c>
      <c r="B16" s="63" t="s">
        <v>62</v>
      </c>
      <c r="C16" s="153">
        <v>11667200</v>
      </c>
      <c r="D16" s="219">
        <v>12671600</v>
      </c>
      <c r="E16" s="189">
        <f>G16-D16</f>
        <v>1117278</v>
      </c>
      <c r="F16" s="132">
        <f t="shared" si="1"/>
        <v>108.81718172922126</v>
      </c>
      <c r="G16" s="208">
        <v>13788878</v>
      </c>
    </row>
    <row r="17" spans="1:7" ht="30" customHeight="1" thickBot="1" x14ac:dyDescent="0.25">
      <c r="A17" s="267" t="s">
        <v>63</v>
      </c>
      <c r="B17" s="267"/>
      <c r="C17" s="239">
        <f>SUM(C15:C16)</f>
        <v>11667200</v>
      </c>
      <c r="D17" s="64">
        <f>SUM(D15:D16)</f>
        <v>12671600</v>
      </c>
      <c r="E17" s="242">
        <f>SUM(E15:E16)</f>
        <v>1117278</v>
      </c>
      <c r="F17" s="135">
        <f t="shared" si="1"/>
        <v>108.81718172922126</v>
      </c>
      <c r="G17" s="232">
        <f>SUM(G15:G16)</f>
        <v>13788878</v>
      </c>
    </row>
    <row r="18" spans="1:7" ht="30" customHeight="1" x14ac:dyDescent="0.2">
      <c r="A18" s="168" t="s">
        <v>269</v>
      </c>
      <c r="B18" s="169" t="s">
        <v>274</v>
      </c>
      <c r="C18" s="170">
        <v>0</v>
      </c>
      <c r="D18" s="115">
        <v>19545300</v>
      </c>
      <c r="E18" s="191">
        <f>G18-D18</f>
        <v>0</v>
      </c>
      <c r="F18" s="132">
        <f t="shared" si="1"/>
        <v>100</v>
      </c>
      <c r="G18" s="233">
        <v>19545300</v>
      </c>
    </row>
    <row r="19" spans="1:7" ht="36.75" customHeight="1" thickBot="1" x14ac:dyDescent="0.25">
      <c r="A19" s="165" t="s">
        <v>250</v>
      </c>
      <c r="B19" s="166" t="s">
        <v>251</v>
      </c>
      <c r="C19" s="167">
        <v>0</v>
      </c>
      <c r="D19" s="246">
        <v>128182706</v>
      </c>
      <c r="E19" s="191">
        <f>G19-D19</f>
        <v>0</v>
      </c>
      <c r="F19" s="132">
        <f t="shared" si="1"/>
        <v>100</v>
      </c>
      <c r="G19" s="234">
        <v>128182706</v>
      </c>
    </row>
    <row r="20" spans="1:7" ht="30" customHeight="1" thickBot="1" x14ac:dyDescent="0.25">
      <c r="A20" s="267" t="s">
        <v>260</v>
      </c>
      <c r="B20" s="267"/>
      <c r="C20" s="239">
        <v>0</v>
      </c>
      <c r="D20" s="64">
        <f>D19+D18</f>
        <v>147728006</v>
      </c>
      <c r="E20" s="242">
        <f>E19+E18</f>
        <v>0</v>
      </c>
      <c r="F20" s="135">
        <f t="shared" si="1"/>
        <v>100</v>
      </c>
      <c r="G20" s="232">
        <f>G19+G18</f>
        <v>147728006</v>
      </c>
    </row>
    <row r="21" spans="1:7" ht="24.95" customHeight="1" x14ac:dyDescent="0.2">
      <c r="A21" s="60" t="s">
        <v>64</v>
      </c>
      <c r="B21" s="61" t="s">
        <v>65</v>
      </c>
      <c r="C21" s="152">
        <v>5500000</v>
      </c>
      <c r="D21" s="217">
        <v>5550000</v>
      </c>
      <c r="E21" s="189">
        <f t="shared" ref="E21:E29" si="2">G21-D21</f>
        <v>282354</v>
      </c>
      <c r="F21" s="132">
        <f t="shared" si="1"/>
        <v>105.08745945945945</v>
      </c>
      <c r="G21" s="207">
        <v>5832354</v>
      </c>
    </row>
    <row r="22" spans="1:7" ht="24.95" customHeight="1" x14ac:dyDescent="0.2">
      <c r="A22" s="60" t="s">
        <v>66</v>
      </c>
      <c r="B22" s="61" t="s">
        <v>67</v>
      </c>
      <c r="C22" s="152">
        <v>34000000</v>
      </c>
      <c r="D22" s="217">
        <v>43500000</v>
      </c>
      <c r="E22" s="189">
        <f t="shared" si="2"/>
        <v>1291346</v>
      </c>
      <c r="F22" s="132">
        <f t="shared" si="1"/>
        <v>102.96861149425287</v>
      </c>
      <c r="G22" s="207">
        <v>44791346</v>
      </c>
    </row>
    <row r="23" spans="1:7" ht="24.95" customHeight="1" x14ac:dyDescent="0.2">
      <c r="A23" s="60" t="s">
        <v>68</v>
      </c>
      <c r="B23" s="61" t="s">
        <v>69</v>
      </c>
      <c r="C23" s="152">
        <v>0</v>
      </c>
      <c r="D23" s="217">
        <v>0</v>
      </c>
      <c r="E23" s="189">
        <f t="shared" si="2"/>
        <v>0</v>
      </c>
      <c r="F23" s="132">
        <v>0</v>
      </c>
      <c r="G23" s="207">
        <v>0</v>
      </c>
    </row>
    <row r="24" spans="1:7" ht="24.95" customHeight="1" x14ac:dyDescent="0.2">
      <c r="A24" s="60" t="s">
        <v>257</v>
      </c>
      <c r="B24" s="61" t="s">
        <v>258</v>
      </c>
      <c r="C24" s="152">
        <v>100000</v>
      </c>
      <c r="D24" s="217">
        <v>100000</v>
      </c>
      <c r="E24" s="189">
        <f t="shared" si="2"/>
        <v>11000</v>
      </c>
      <c r="F24" s="132">
        <f>G24/D24*100</f>
        <v>111.00000000000001</v>
      </c>
      <c r="G24" s="207">
        <v>111000</v>
      </c>
    </row>
    <row r="25" spans="1:7" ht="24.95" customHeight="1" x14ac:dyDescent="0.2">
      <c r="A25" s="60" t="s">
        <v>70</v>
      </c>
      <c r="B25" s="61" t="s">
        <v>71</v>
      </c>
      <c r="C25" s="152">
        <v>0</v>
      </c>
      <c r="D25" s="217">
        <v>169200</v>
      </c>
      <c r="E25" s="189">
        <f t="shared" si="2"/>
        <v>-169200</v>
      </c>
      <c r="F25" s="132">
        <v>0</v>
      </c>
      <c r="G25" s="207">
        <v>0</v>
      </c>
    </row>
    <row r="26" spans="1:7" ht="24.95" customHeight="1" x14ac:dyDescent="0.2">
      <c r="A26" s="60" t="s">
        <v>72</v>
      </c>
      <c r="B26" s="61" t="s">
        <v>73</v>
      </c>
      <c r="C26" s="152">
        <v>0</v>
      </c>
      <c r="D26" s="217">
        <v>0</v>
      </c>
      <c r="E26" s="189">
        <f t="shared" si="2"/>
        <v>0</v>
      </c>
      <c r="F26" s="132">
        <v>0</v>
      </c>
      <c r="G26" s="207">
        <v>0</v>
      </c>
    </row>
    <row r="27" spans="1:7" ht="24.95" customHeight="1" x14ac:dyDescent="0.2">
      <c r="A27" s="60" t="s">
        <v>74</v>
      </c>
      <c r="B27" s="61" t="s">
        <v>75</v>
      </c>
      <c r="C27" s="152">
        <v>0</v>
      </c>
      <c r="D27" s="217">
        <v>0</v>
      </c>
      <c r="E27" s="189">
        <f t="shared" si="2"/>
        <v>0</v>
      </c>
      <c r="F27" s="132">
        <v>0</v>
      </c>
      <c r="G27" s="207">
        <v>0</v>
      </c>
    </row>
    <row r="28" spans="1:7" ht="24.95" customHeight="1" x14ac:dyDescent="0.2">
      <c r="A28" s="60" t="s">
        <v>76</v>
      </c>
      <c r="B28" s="61" t="s">
        <v>77</v>
      </c>
      <c r="C28" s="152">
        <v>300000</v>
      </c>
      <c r="D28" s="217">
        <v>610000</v>
      </c>
      <c r="E28" s="189">
        <f t="shared" si="2"/>
        <v>50397</v>
      </c>
      <c r="F28" s="132">
        <f>G28/D28*100</f>
        <v>108.26180327868853</v>
      </c>
      <c r="G28" s="207">
        <v>660397</v>
      </c>
    </row>
    <row r="29" spans="1:7" ht="24.95" customHeight="1" thickBot="1" x14ac:dyDescent="0.25">
      <c r="A29" s="62" t="s">
        <v>78</v>
      </c>
      <c r="B29" s="63" t="s">
        <v>79</v>
      </c>
      <c r="C29" s="153">
        <v>0</v>
      </c>
      <c r="D29" s="219">
        <v>0</v>
      </c>
      <c r="E29" s="189">
        <f t="shared" si="2"/>
        <v>0</v>
      </c>
      <c r="F29" s="132">
        <v>0</v>
      </c>
      <c r="G29" s="208">
        <v>0</v>
      </c>
    </row>
    <row r="30" spans="1:7" ht="24.95" customHeight="1" thickBot="1" x14ac:dyDescent="0.25">
      <c r="A30" s="267" t="s">
        <v>80</v>
      </c>
      <c r="B30" s="267"/>
      <c r="C30" s="239">
        <f>SUM(C21:C29)</f>
        <v>39900000</v>
      </c>
      <c r="D30" s="65">
        <f>SUM(D21:D29)</f>
        <v>49929200</v>
      </c>
      <c r="E30" s="243">
        <f>SUM(E21:E29)</f>
        <v>1465897</v>
      </c>
      <c r="F30" s="135">
        <f t="shared" ref="F30:F35" si="3">G30/D30*100</f>
        <v>102.93595130705077</v>
      </c>
      <c r="G30" s="235">
        <f>SUM(G21:G29)</f>
        <v>51395097</v>
      </c>
    </row>
    <row r="31" spans="1:7" ht="24.95" customHeight="1" x14ac:dyDescent="0.2">
      <c r="A31" s="57" t="s">
        <v>81</v>
      </c>
      <c r="B31" s="58" t="s">
        <v>82</v>
      </c>
      <c r="C31" s="151">
        <v>100000</v>
      </c>
      <c r="D31" s="217">
        <v>742000</v>
      </c>
      <c r="E31" s="189">
        <f t="shared" ref="E31:E40" si="4">G31-D31</f>
        <v>60000</v>
      </c>
      <c r="F31" s="132">
        <f t="shared" si="3"/>
        <v>108.08625336927224</v>
      </c>
      <c r="G31" s="207">
        <v>802000</v>
      </c>
    </row>
    <row r="32" spans="1:7" ht="24.95" customHeight="1" x14ac:dyDescent="0.2">
      <c r="A32" s="57" t="s">
        <v>246</v>
      </c>
      <c r="B32" s="58" t="s">
        <v>247</v>
      </c>
      <c r="C32" s="151">
        <v>1620000</v>
      </c>
      <c r="D32" s="217">
        <v>1620000</v>
      </c>
      <c r="E32" s="189">
        <f t="shared" si="4"/>
        <v>1025182</v>
      </c>
      <c r="F32" s="132">
        <f t="shared" si="3"/>
        <v>163.28283950617285</v>
      </c>
      <c r="G32" s="207">
        <v>2645182</v>
      </c>
    </row>
    <row r="33" spans="1:9" ht="24.95" customHeight="1" x14ac:dyDescent="0.2">
      <c r="A33" s="60" t="s">
        <v>83</v>
      </c>
      <c r="B33" s="61" t="s">
        <v>84</v>
      </c>
      <c r="C33" s="152">
        <v>4170000</v>
      </c>
      <c r="D33" s="217">
        <v>9106360</v>
      </c>
      <c r="E33" s="189">
        <f t="shared" si="4"/>
        <v>292378</v>
      </c>
      <c r="F33" s="132">
        <f t="shared" si="3"/>
        <v>103.21070109242332</v>
      </c>
      <c r="G33" s="207">
        <v>9398738</v>
      </c>
      <c r="I33" s="66"/>
    </row>
    <row r="34" spans="1:9" ht="24.95" customHeight="1" x14ac:dyDescent="0.2">
      <c r="A34" s="60" t="s">
        <v>85</v>
      </c>
      <c r="B34" s="61" t="s">
        <v>86</v>
      </c>
      <c r="C34" s="152">
        <v>4883000</v>
      </c>
      <c r="D34" s="217">
        <v>4883000</v>
      </c>
      <c r="E34" s="189">
        <f t="shared" si="4"/>
        <v>-188426</v>
      </c>
      <c r="F34" s="132">
        <f t="shared" si="3"/>
        <v>96.141183698545973</v>
      </c>
      <c r="G34" s="207">
        <v>4694574</v>
      </c>
    </row>
    <row r="35" spans="1:9" ht="24.95" customHeight="1" x14ac:dyDescent="0.2">
      <c r="A35" s="60" t="s">
        <v>87</v>
      </c>
      <c r="B35" s="61" t="s">
        <v>88</v>
      </c>
      <c r="C35" s="152">
        <v>2018000</v>
      </c>
      <c r="D35" s="217">
        <v>3480957</v>
      </c>
      <c r="E35" s="189">
        <f t="shared" si="4"/>
        <v>-61877</v>
      </c>
      <c r="F35" s="132">
        <f t="shared" si="3"/>
        <v>98.222414123472362</v>
      </c>
      <c r="G35" s="207">
        <v>3419080</v>
      </c>
    </row>
    <row r="36" spans="1:9" ht="24.95" customHeight="1" x14ac:dyDescent="0.2">
      <c r="A36" s="60" t="s">
        <v>89</v>
      </c>
      <c r="B36" s="61" t="s">
        <v>90</v>
      </c>
      <c r="C36" s="152">
        <v>0</v>
      </c>
      <c r="D36" s="217">
        <v>0</v>
      </c>
      <c r="E36" s="189">
        <f t="shared" si="4"/>
        <v>0</v>
      </c>
      <c r="F36" s="132">
        <v>0</v>
      </c>
      <c r="G36" s="207">
        <v>0</v>
      </c>
    </row>
    <row r="37" spans="1:9" ht="24.95" customHeight="1" x14ac:dyDescent="0.2">
      <c r="A37" s="60" t="s">
        <v>91</v>
      </c>
      <c r="B37" s="61" t="s">
        <v>92</v>
      </c>
      <c r="C37" s="152">
        <v>0</v>
      </c>
      <c r="D37" s="217">
        <v>41950</v>
      </c>
      <c r="E37" s="189">
        <f t="shared" si="4"/>
        <v>0</v>
      </c>
      <c r="F37" s="132">
        <v>0</v>
      </c>
      <c r="G37" s="207">
        <v>41950</v>
      </c>
    </row>
    <row r="38" spans="1:9" ht="24.95" customHeight="1" x14ac:dyDescent="0.2">
      <c r="A38" s="60" t="s">
        <v>93</v>
      </c>
      <c r="B38" s="61" t="s">
        <v>233</v>
      </c>
      <c r="C38" s="152">
        <v>1260000</v>
      </c>
      <c r="D38" s="217">
        <v>1260000</v>
      </c>
      <c r="E38" s="189">
        <f t="shared" si="4"/>
        <v>-7086</v>
      </c>
      <c r="F38" s="132">
        <f t="shared" ref="F38:F45" si="5">G38/D38*100</f>
        <v>99.437619047619052</v>
      </c>
      <c r="G38" s="207">
        <v>1252914</v>
      </c>
    </row>
    <row r="39" spans="1:9" ht="24.95" customHeight="1" x14ac:dyDescent="0.2">
      <c r="A39" s="62" t="s">
        <v>291</v>
      </c>
      <c r="B39" s="63" t="s">
        <v>292</v>
      </c>
      <c r="C39" s="153">
        <v>0</v>
      </c>
      <c r="D39" s="219">
        <v>16000000</v>
      </c>
      <c r="E39" s="189">
        <f t="shared" si="4"/>
        <v>0</v>
      </c>
      <c r="F39" s="132">
        <f t="shared" si="5"/>
        <v>100</v>
      </c>
      <c r="G39" s="208">
        <v>16000000</v>
      </c>
    </row>
    <row r="40" spans="1:9" ht="24.95" customHeight="1" thickBot="1" x14ac:dyDescent="0.25">
      <c r="A40" s="67" t="s">
        <v>94</v>
      </c>
      <c r="B40" s="68" t="s">
        <v>95</v>
      </c>
      <c r="C40" s="154">
        <v>10000</v>
      </c>
      <c r="D40" s="245">
        <v>10000</v>
      </c>
      <c r="E40" s="189">
        <f t="shared" si="4"/>
        <v>0</v>
      </c>
      <c r="F40" s="132">
        <f t="shared" si="5"/>
        <v>100</v>
      </c>
      <c r="G40" s="231">
        <v>10000</v>
      </c>
    </row>
    <row r="41" spans="1:9" ht="30" customHeight="1" thickBot="1" x14ac:dyDescent="0.25">
      <c r="A41" s="267" t="s">
        <v>96</v>
      </c>
      <c r="B41" s="267"/>
      <c r="C41" s="239">
        <f>SUM(C31:C40)</f>
        <v>14061000</v>
      </c>
      <c r="D41" s="65">
        <f>SUM(D31:D40)</f>
        <v>37144267</v>
      </c>
      <c r="E41" s="243">
        <f>SUM(E31:E40)</f>
        <v>1120171</v>
      </c>
      <c r="F41" s="136">
        <f t="shared" si="5"/>
        <v>103.01573052982846</v>
      </c>
      <c r="G41" s="235">
        <f>SUM(G31:G40)</f>
        <v>38264438</v>
      </c>
    </row>
    <row r="42" spans="1:9" ht="24.95" customHeight="1" x14ac:dyDescent="0.2">
      <c r="A42" s="57" t="s">
        <v>97</v>
      </c>
      <c r="B42" s="58" t="s">
        <v>98</v>
      </c>
      <c r="C42" s="151">
        <v>21000000</v>
      </c>
      <c r="D42" s="217">
        <v>49133500</v>
      </c>
      <c r="E42" s="189">
        <f t="shared" ref="E42:E47" si="6">G42-D42</f>
        <v>-10767924</v>
      </c>
      <c r="F42" s="132">
        <f t="shared" si="5"/>
        <v>78.084353852259653</v>
      </c>
      <c r="G42" s="207">
        <v>38365576</v>
      </c>
    </row>
    <row r="43" spans="1:9" ht="24.95" customHeight="1" x14ac:dyDescent="0.2">
      <c r="A43" s="60" t="s">
        <v>99</v>
      </c>
      <c r="B43" s="61" t="s">
        <v>100</v>
      </c>
      <c r="C43" s="152">
        <v>165100</v>
      </c>
      <c r="D43" s="217">
        <v>165100</v>
      </c>
      <c r="E43" s="189">
        <f t="shared" si="6"/>
        <v>234208</v>
      </c>
      <c r="F43" s="132">
        <f t="shared" si="5"/>
        <v>241.85826771653544</v>
      </c>
      <c r="G43" s="207">
        <v>399308</v>
      </c>
    </row>
    <row r="44" spans="1:9" ht="24.95" customHeight="1" x14ac:dyDescent="0.2">
      <c r="A44" s="60" t="s">
        <v>293</v>
      </c>
      <c r="B44" s="61" t="s">
        <v>294</v>
      </c>
      <c r="C44" s="152">
        <v>0</v>
      </c>
      <c r="D44" s="217">
        <v>200000</v>
      </c>
      <c r="E44" s="189">
        <f t="shared" si="6"/>
        <v>0</v>
      </c>
      <c r="F44" s="132">
        <f t="shared" si="5"/>
        <v>100</v>
      </c>
      <c r="G44" s="207">
        <v>200000</v>
      </c>
    </row>
    <row r="45" spans="1:9" ht="24.95" customHeight="1" x14ac:dyDescent="0.2">
      <c r="A45" s="60" t="s">
        <v>248</v>
      </c>
      <c r="B45" s="61" t="s">
        <v>259</v>
      </c>
      <c r="C45" s="152">
        <v>220000</v>
      </c>
      <c r="D45" s="217">
        <v>220000</v>
      </c>
      <c r="E45" s="189">
        <f t="shared" si="6"/>
        <v>6690</v>
      </c>
      <c r="F45" s="132">
        <f t="shared" si="5"/>
        <v>103.04090909090908</v>
      </c>
      <c r="G45" s="207">
        <v>226690</v>
      </c>
    </row>
    <row r="46" spans="1:9" ht="24.95" customHeight="1" x14ac:dyDescent="0.2">
      <c r="A46" s="62" t="s">
        <v>234</v>
      </c>
      <c r="B46" s="63" t="s">
        <v>101</v>
      </c>
      <c r="C46" s="153">
        <v>0</v>
      </c>
      <c r="D46" s="217"/>
      <c r="E46" s="189"/>
      <c r="F46" s="132">
        <v>0</v>
      </c>
      <c r="G46" s="207">
        <v>0</v>
      </c>
    </row>
    <row r="47" spans="1:9" ht="39" customHeight="1" thickBot="1" x14ac:dyDescent="0.25">
      <c r="A47" s="62" t="s">
        <v>102</v>
      </c>
      <c r="B47" s="63" t="s">
        <v>103</v>
      </c>
      <c r="C47" s="153">
        <v>0</v>
      </c>
      <c r="D47" s="217">
        <v>0</v>
      </c>
      <c r="E47" s="189">
        <f t="shared" si="6"/>
        <v>0</v>
      </c>
      <c r="F47" s="132">
        <v>0</v>
      </c>
      <c r="G47" s="207">
        <v>0</v>
      </c>
    </row>
    <row r="48" spans="1:9" ht="28.5" customHeight="1" thickBot="1" x14ac:dyDescent="0.25">
      <c r="A48" s="265" t="s">
        <v>104</v>
      </c>
      <c r="B48" s="265"/>
      <c r="C48" s="155">
        <f>SUM(C42:C47)</f>
        <v>21385100</v>
      </c>
      <c r="D48" s="65">
        <f>SUM(D42:D47)</f>
        <v>49718600</v>
      </c>
      <c r="E48" s="243">
        <f>SUM(E42:E47)</f>
        <v>-10527026</v>
      </c>
      <c r="F48" s="136">
        <f>G48/D48*100</f>
        <v>78.826785146806216</v>
      </c>
      <c r="G48" s="235">
        <f>SUM(G42:G47)</f>
        <v>39191574</v>
      </c>
    </row>
    <row r="49" spans="1:10" ht="30" customHeight="1" thickBot="1" x14ac:dyDescent="0.25">
      <c r="A49" s="69" t="s">
        <v>105</v>
      </c>
      <c r="B49" s="70" t="s">
        <v>106</v>
      </c>
      <c r="C49" s="155">
        <v>126631141</v>
      </c>
      <c r="D49" s="71">
        <v>126631141</v>
      </c>
      <c r="E49" s="244">
        <f>G49-D49</f>
        <v>0</v>
      </c>
      <c r="F49" s="136">
        <f>G49/D49*100</f>
        <v>100</v>
      </c>
      <c r="G49" s="236">
        <v>126631141</v>
      </c>
    </row>
    <row r="50" spans="1:10" ht="30" customHeight="1" thickBot="1" x14ac:dyDescent="0.25">
      <c r="A50" s="106" t="s">
        <v>229</v>
      </c>
      <c r="B50" s="107" t="s">
        <v>230</v>
      </c>
      <c r="C50" s="240">
        <v>0</v>
      </c>
      <c r="D50" s="247">
        <v>269048</v>
      </c>
      <c r="E50" s="244">
        <f>G50-D50</f>
        <v>7740155</v>
      </c>
      <c r="F50" s="136">
        <v>0</v>
      </c>
      <c r="G50" s="237">
        <v>8009203</v>
      </c>
    </row>
    <row r="51" spans="1:10" ht="24.95" customHeight="1" thickBot="1" x14ac:dyDescent="0.25">
      <c r="A51" s="266" t="s">
        <v>107</v>
      </c>
      <c r="B51" s="266"/>
      <c r="C51" s="72">
        <f>SUM(C14+C17+C20+C30+C41+C48+C49+C50)</f>
        <v>404275656</v>
      </c>
      <c r="D51" s="72">
        <f>SUM(D14+D17+D20+D30+D41+D48+D49+D50)</f>
        <v>640085644</v>
      </c>
      <c r="E51" s="238">
        <f>SUM(E14+E17+E20+E30+E41+E48+E49+E50)</f>
        <v>4560384</v>
      </c>
      <c r="F51" s="186">
        <f>G51/D51*100</f>
        <v>100.71246465886993</v>
      </c>
      <c r="G51" s="249">
        <f>G14+G17+G20+G30+G41+G48+G49+G50</f>
        <v>644646028</v>
      </c>
      <c r="J51" s="73"/>
    </row>
    <row r="53" spans="1:10" x14ac:dyDescent="0.2">
      <c r="C53" s="73">
        <f>SUM(C51-'Kiadások(önkormányzat 2021)'!C76)</f>
        <v>0</v>
      </c>
      <c r="D53" s="73">
        <f>SUM(D51-'Kiadások(önkormányzat 2021)'!D76)</f>
        <v>0</v>
      </c>
      <c r="E53" s="73">
        <f>SUM(E51-'Kiadások(önkormányzat 2021)'!E76)</f>
        <v>0</v>
      </c>
      <c r="F53" s="73">
        <f>SUM(F51-'Kiadások(önkormányzat 2021)'!F76)</f>
        <v>0</v>
      </c>
      <c r="G53" s="73">
        <f>SUM(G51-'Kiadások(önkormányzat 2021)'!G76)</f>
        <v>0</v>
      </c>
    </row>
    <row r="54" spans="1:10" x14ac:dyDescent="0.2">
      <c r="B54" s="74"/>
      <c r="C54" s="74"/>
      <c r="D54" s="74"/>
    </row>
    <row r="55" spans="1:10" x14ac:dyDescent="0.2">
      <c r="B55" s="77"/>
      <c r="C55" s="102"/>
      <c r="D55" s="102"/>
      <c r="E55" s="102"/>
      <c r="F55" s="102"/>
      <c r="G55" s="102"/>
    </row>
  </sheetData>
  <mergeCells count="13">
    <mergeCell ref="A48:B48"/>
    <mergeCell ref="A51:B51"/>
    <mergeCell ref="A14:B14"/>
    <mergeCell ref="A17:B17"/>
    <mergeCell ref="A20:B20"/>
    <mergeCell ref="A30:B30"/>
    <mergeCell ref="A41:B41"/>
    <mergeCell ref="A2:G2"/>
    <mergeCell ref="A3:G3"/>
    <mergeCell ref="A5:G5"/>
    <mergeCell ref="A6:A7"/>
    <mergeCell ref="B6:B7"/>
    <mergeCell ref="D6:F6"/>
  </mergeCells>
  <pageMargins left="0.78740157480314965" right="0.39370078740157483" top="0.78740157480314965" bottom="0.39370078740157483" header="0.51181102362204722" footer="0.51181102362204722"/>
  <pageSetup paperSize="9" scale="55" firstPageNumber="0" orientation="portrait" horizontalDpi="300" verticalDpi="300" r:id="rId1"/>
  <headerFooter>
    <oddHeader>&amp;R2020.08.hó</oddHeader>
  </headerFooter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00"/>
    <pageSetUpPr fitToPage="1"/>
  </sheetPr>
  <dimension ref="A1:J79"/>
  <sheetViews>
    <sheetView windowProtection="1" showGridLines="0" tabSelected="1" topLeftCell="A52" zoomScaleNormal="100" workbookViewId="0">
      <selection activeCell="G71" sqref="G71:G75"/>
    </sheetView>
  </sheetViews>
  <sheetFormatPr defaultRowHeight="12.75" x14ac:dyDescent="0.2"/>
  <cols>
    <col min="1" max="1" width="11.85546875" customWidth="1"/>
    <col min="2" max="2" width="40.42578125" customWidth="1"/>
    <col min="3" max="3" width="20.7109375" customWidth="1"/>
    <col min="4" max="4" width="16.5703125" customWidth="1"/>
    <col min="5" max="5" width="14.7109375" customWidth="1"/>
    <col min="6" max="6" width="12.140625" customWidth="1"/>
    <col min="7" max="7" width="18.140625" customWidth="1"/>
    <col min="8" max="8" width="18.85546875" customWidth="1"/>
    <col min="9" max="11" width="8.42578125" customWidth="1"/>
    <col min="12" max="12" width="8.7109375" customWidth="1"/>
    <col min="13" max="1025" width="8.42578125" customWidth="1"/>
  </cols>
  <sheetData>
    <row r="1" spans="1:8" ht="19.5" customHeight="1" x14ac:dyDescent="0.2">
      <c r="G1" s="108" t="s">
        <v>113</v>
      </c>
    </row>
    <row r="2" spans="1:8" ht="15.75" x14ac:dyDescent="0.25">
      <c r="A2" s="258" t="s">
        <v>276</v>
      </c>
      <c r="B2" s="258"/>
      <c r="C2" s="258"/>
      <c r="D2" s="258"/>
      <c r="E2" s="258"/>
      <c r="F2" s="258"/>
      <c r="G2" s="258"/>
    </row>
    <row r="3" spans="1:8" ht="15.75" x14ac:dyDescent="0.25">
      <c r="A3" s="258" t="s">
        <v>236</v>
      </c>
      <c r="B3" s="258"/>
      <c r="C3" s="258"/>
      <c r="D3" s="258"/>
      <c r="E3" s="258"/>
      <c r="F3" s="258"/>
      <c r="G3" s="258"/>
    </row>
    <row r="4" spans="1:8" ht="14.25" customHeight="1" thickBot="1" x14ac:dyDescent="0.25">
      <c r="A4" s="77"/>
      <c r="B4" s="77"/>
      <c r="C4" s="77"/>
      <c r="D4" s="77"/>
      <c r="E4" s="77"/>
      <c r="F4" s="77"/>
      <c r="G4" s="56" t="s">
        <v>44</v>
      </c>
    </row>
    <row r="5" spans="1:8" ht="20.25" customHeight="1" thickBot="1" x14ac:dyDescent="0.25">
      <c r="A5" s="268" t="s">
        <v>3</v>
      </c>
      <c r="B5" s="268"/>
      <c r="C5" s="268"/>
      <c r="D5" s="268"/>
      <c r="E5" s="268"/>
      <c r="F5" s="268"/>
      <c r="G5" s="268"/>
    </row>
    <row r="6" spans="1:8" ht="15.75" customHeight="1" thickBot="1" x14ac:dyDescent="0.25">
      <c r="A6" s="269" t="s">
        <v>45</v>
      </c>
      <c r="B6" s="270" t="s">
        <v>46</v>
      </c>
      <c r="C6" s="180"/>
      <c r="D6" s="272">
        <v>2021</v>
      </c>
      <c r="E6" s="273"/>
      <c r="F6" s="274"/>
      <c r="G6" s="271" t="s">
        <v>283</v>
      </c>
    </row>
    <row r="7" spans="1:8" ht="27" customHeight="1" thickBot="1" x14ac:dyDescent="0.25">
      <c r="A7" s="269"/>
      <c r="B7" s="270"/>
      <c r="C7" s="138" t="s">
        <v>47</v>
      </c>
      <c r="D7" s="188" t="s">
        <v>284</v>
      </c>
      <c r="E7" s="188" t="s">
        <v>265</v>
      </c>
      <c r="F7" s="188" t="s">
        <v>232</v>
      </c>
      <c r="G7" s="271"/>
      <c r="H7" s="78"/>
    </row>
    <row r="8" spans="1:8" ht="20.100000000000001" customHeight="1" x14ac:dyDescent="0.2">
      <c r="A8" s="57" t="s">
        <v>114</v>
      </c>
      <c r="B8" s="58" t="s">
        <v>115</v>
      </c>
      <c r="C8" s="205">
        <v>22035820</v>
      </c>
      <c r="D8" s="216">
        <v>21773220</v>
      </c>
      <c r="E8" s="189">
        <f t="shared" ref="E8:E18" si="0">G8-D8</f>
        <v>-85614</v>
      </c>
      <c r="F8" s="132">
        <f>G8/D8*100</f>
        <v>99.606792197020013</v>
      </c>
      <c r="G8" s="206">
        <v>21687606</v>
      </c>
    </row>
    <row r="9" spans="1:8" ht="20.100000000000001" customHeight="1" x14ac:dyDescent="0.2">
      <c r="A9" s="60" t="s">
        <v>116</v>
      </c>
      <c r="B9" s="61" t="s">
        <v>117</v>
      </c>
      <c r="C9" s="152">
        <v>0</v>
      </c>
      <c r="D9" s="217">
        <v>0</v>
      </c>
      <c r="E9" s="189">
        <f t="shared" si="0"/>
        <v>0</v>
      </c>
      <c r="F9" s="132">
        <v>0</v>
      </c>
      <c r="G9" s="207">
        <v>0</v>
      </c>
    </row>
    <row r="10" spans="1:8" ht="20.100000000000001" customHeight="1" x14ac:dyDescent="0.2">
      <c r="A10" s="60" t="s">
        <v>239</v>
      </c>
      <c r="B10" s="61" t="s">
        <v>240</v>
      </c>
      <c r="C10" s="152">
        <v>200000</v>
      </c>
      <c r="D10" s="217">
        <v>200000</v>
      </c>
      <c r="E10" s="189">
        <f t="shared" si="0"/>
        <v>0</v>
      </c>
      <c r="F10" s="132">
        <v>0</v>
      </c>
      <c r="G10" s="207">
        <v>200000</v>
      </c>
    </row>
    <row r="11" spans="1:8" ht="20.100000000000001" customHeight="1" x14ac:dyDescent="0.2">
      <c r="A11" s="60" t="s">
        <v>267</v>
      </c>
      <c r="B11" s="61" t="s">
        <v>268</v>
      </c>
      <c r="C11" s="152"/>
      <c r="D11" s="217"/>
      <c r="E11" s="189">
        <f t="shared" si="0"/>
        <v>0</v>
      </c>
      <c r="F11" s="132">
        <v>0</v>
      </c>
      <c r="G11" s="207"/>
    </row>
    <row r="12" spans="1:8" ht="20.100000000000001" customHeight="1" x14ac:dyDescent="0.2">
      <c r="A12" s="60" t="s">
        <v>241</v>
      </c>
      <c r="B12" s="61" t="s">
        <v>252</v>
      </c>
      <c r="C12" s="152">
        <v>550000</v>
      </c>
      <c r="D12" s="217">
        <v>550000</v>
      </c>
      <c r="E12" s="189">
        <f>G12-D12</f>
        <v>-50000</v>
      </c>
      <c r="F12" s="132">
        <v>0</v>
      </c>
      <c r="G12" s="207">
        <v>500000</v>
      </c>
    </row>
    <row r="13" spans="1:8" ht="20.100000000000001" customHeight="1" x14ac:dyDescent="0.2">
      <c r="A13" s="60" t="s">
        <v>118</v>
      </c>
      <c r="B13" s="61" t="s">
        <v>119</v>
      </c>
      <c r="C13" s="201"/>
      <c r="D13" s="218"/>
      <c r="E13" s="189">
        <f t="shared" si="0"/>
        <v>0</v>
      </c>
      <c r="F13" s="132">
        <f>G13/D14*100</f>
        <v>0</v>
      </c>
      <c r="G13" s="207"/>
    </row>
    <row r="14" spans="1:8" ht="20.100000000000001" customHeight="1" x14ac:dyDescent="0.2">
      <c r="A14" s="60" t="s">
        <v>120</v>
      </c>
      <c r="B14" s="61" t="s">
        <v>121</v>
      </c>
      <c r="C14" s="152">
        <v>60000</v>
      </c>
      <c r="D14" s="217">
        <v>60000</v>
      </c>
      <c r="E14" s="189">
        <f t="shared" si="0"/>
        <v>-12000</v>
      </c>
      <c r="F14" s="132">
        <v>0</v>
      </c>
      <c r="G14" s="207">
        <v>48000</v>
      </c>
    </row>
    <row r="15" spans="1:8" ht="20.100000000000001" customHeight="1" x14ac:dyDescent="0.2">
      <c r="A15" s="60" t="s">
        <v>122</v>
      </c>
      <c r="B15" s="61" t="s">
        <v>123</v>
      </c>
      <c r="C15" s="152">
        <v>292000</v>
      </c>
      <c r="D15" s="217">
        <v>508227</v>
      </c>
      <c r="E15" s="189">
        <f t="shared" si="0"/>
        <v>338114</v>
      </c>
      <c r="F15" s="132">
        <f t="shared" ref="F15:F21" si="1">G15/D15*100</f>
        <v>166.52814588756598</v>
      </c>
      <c r="G15" s="207">
        <v>846341</v>
      </c>
    </row>
    <row r="16" spans="1:8" ht="20.100000000000001" customHeight="1" x14ac:dyDescent="0.2">
      <c r="A16" s="60" t="s">
        <v>124</v>
      </c>
      <c r="B16" s="61" t="s">
        <v>125</v>
      </c>
      <c r="C16" s="152">
        <v>15250000</v>
      </c>
      <c r="D16" s="217">
        <v>16940000</v>
      </c>
      <c r="E16" s="189">
        <f t="shared" si="0"/>
        <v>0</v>
      </c>
      <c r="F16" s="132">
        <f t="shared" si="1"/>
        <v>100</v>
      </c>
      <c r="G16" s="207">
        <v>16940000</v>
      </c>
    </row>
    <row r="17" spans="1:8" ht="27" customHeight="1" x14ac:dyDescent="0.2">
      <c r="A17" s="60" t="s">
        <v>126</v>
      </c>
      <c r="B17" s="61" t="s">
        <v>127</v>
      </c>
      <c r="C17" s="152">
        <v>2320840</v>
      </c>
      <c r="D17" s="217">
        <v>5550840</v>
      </c>
      <c r="E17" s="189">
        <f t="shared" si="0"/>
        <v>0</v>
      </c>
      <c r="F17" s="132">
        <f t="shared" si="1"/>
        <v>100</v>
      </c>
      <c r="G17" s="207">
        <v>5550840</v>
      </c>
    </row>
    <row r="18" spans="1:8" ht="20.100000000000001" customHeight="1" thickBot="1" x14ac:dyDescent="0.25">
      <c r="A18" s="62" t="s">
        <v>128</v>
      </c>
      <c r="B18" s="63" t="s">
        <v>129</v>
      </c>
      <c r="C18" s="153">
        <v>450000</v>
      </c>
      <c r="D18" s="219">
        <v>750000</v>
      </c>
      <c r="E18" s="189">
        <f t="shared" si="0"/>
        <v>0</v>
      </c>
      <c r="F18" s="132">
        <f t="shared" si="1"/>
        <v>100</v>
      </c>
      <c r="G18" s="208">
        <v>750000</v>
      </c>
    </row>
    <row r="19" spans="1:8" ht="24.95" customHeight="1" thickBot="1" x14ac:dyDescent="0.25">
      <c r="A19" s="275" t="s">
        <v>9</v>
      </c>
      <c r="B19" s="275"/>
      <c r="C19" s="156">
        <f>SUM(C8:C18)</f>
        <v>41158660</v>
      </c>
      <c r="D19" s="81">
        <f>SUM(D8:D18)</f>
        <v>46332287</v>
      </c>
      <c r="E19" s="190">
        <f>SUM(E8:E18)</f>
        <v>190500</v>
      </c>
      <c r="F19" s="133">
        <f t="shared" si="1"/>
        <v>100.41116036426175</v>
      </c>
      <c r="G19" s="192">
        <f>SUM(G8:G18)</f>
        <v>46522787</v>
      </c>
    </row>
    <row r="20" spans="1:8" ht="20.100000000000001" customHeight="1" x14ac:dyDescent="0.2">
      <c r="A20" s="57" t="s">
        <v>130</v>
      </c>
      <c r="B20" s="58" t="s">
        <v>131</v>
      </c>
      <c r="C20" s="151">
        <v>6768000</v>
      </c>
      <c r="D20" s="59">
        <v>6950000</v>
      </c>
      <c r="E20" s="189">
        <f>G20-D20</f>
        <v>-361655</v>
      </c>
      <c r="F20" s="132">
        <f t="shared" si="1"/>
        <v>94.796330935251788</v>
      </c>
      <c r="G20" s="206">
        <v>6588345</v>
      </c>
    </row>
    <row r="21" spans="1:8" ht="20.100000000000001" customHeight="1" thickBot="1" x14ac:dyDescent="0.25">
      <c r="A21" s="62" t="s">
        <v>132</v>
      </c>
      <c r="B21" s="63" t="s">
        <v>133</v>
      </c>
      <c r="C21" s="153">
        <v>0</v>
      </c>
      <c r="D21" s="219">
        <v>65000</v>
      </c>
      <c r="E21" s="189">
        <f>G21-D21</f>
        <v>140700</v>
      </c>
      <c r="F21" s="132">
        <f t="shared" si="1"/>
        <v>316.46153846153851</v>
      </c>
      <c r="G21" s="208">
        <v>205700</v>
      </c>
    </row>
    <row r="22" spans="1:8" ht="24.95" customHeight="1" thickBot="1" x14ac:dyDescent="0.25">
      <c r="A22" s="275" t="s">
        <v>13</v>
      </c>
      <c r="B22" s="275"/>
      <c r="C22" s="156">
        <f>SUM(C20:C21)</f>
        <v>6768000</v>
      </c>
      <c r="D22" s="81">
        <f>SUM(D20:D21)</f>
        <v>7015000</v>
      </c>
      <c r="E22" s="190">
        <f>SUM(E20:E21)</f>
        <v>-220955</v>
      </c>
      <c r="F22" s="133">
        <f>G22/C22*100</f>
        <v>100.38482565011819</v>
      </c>
      <c r="G22" s="192">
        <f>SUM(G20:G21)</f>
        <v>6794045</v>
      </c>
    </row>
    <row r="23" spans="1:8" ht="20.100000000000001" customHeight="1" x14ac:dyDescent="0.2">
      <c r="A23" s="57" t="s">
        <v>134</v>
      </c>
      <c r="B23" s="58" t="s">
        <v>135</v>
      </c>
      <c r="C23" s="151">
        <v>170000</v>
      </c>
      <c r="D23" s="59">
        <v>170000</v>
      </c>
      <c r="E23" s="189">
        <f t="shared" ref="E23:E47" si="2">G23-D23</f>
        <v>0</v>
      </c>
      <c r="F23" s="132">
        <f t="shared" ref="F23:F35" si="3">G23/D23*100</f>
        <v>100</v>
      </c>
      <c r="G23" s="206">
        <v>170000</v>
      </c>
      <c r="H23" s="79"/>
    </row>
    <row r="24" spans="1:8" ht="20.100000000000001" hidden="1" customHeight="1" x14ac:dyDescent="0.2">
      <c r="A24" s="60" t="s">
        <v>136</v>
      </c>
      <c r="B24" s="61" t="s">
        <v>137</v>
      </c>
      <c r="C24" s="152"/>
      <c r="D24" s="217"/>
      <c r="E24" s="189">
        <f t="shared" si="2"/>
        <v>0</v>
      </c>
      <c r="F24" s="132" t="e">
        <f t="shared" si="3"/>
        <v>#DIV/0!</v>
      </c>
      <c r="G24" s="207"/>
      <c r="H24" s="80"/>
    </row>
    <row r="25" spans="1:8" ht="20.100000000000001" hidden="1" customHeight="1" x14ac:dyDescent="0.2">
      <c r="A25" s="60" t="s">
        <v>138</v>
      </c>
      <c r="B25" s="61" t="s">
        <v>139</v>
      </c>
      <c r="C25" s="152"/>
      <c r="D25" s="217"/>
      <c r="E25" s="189">
        <f t="shared" si="2"/>
        <v>0</v>
      </c>
      <c r="F25" s="132" t="e">
        <f t="shared" si="3"/>
        <v>#DIV/0!</v>
      </c>
      <c r="G25" s="207"/>
      <c r="H25" s="80"/>
    </row>
    <row r="26" spans="1:8" ht="20.100000000000001" hidden="1" customHeight="1" x14ac:dyDescent="0.2">
      <c r="A26" s="60" t="s">
        <v>140</v>
      </c>
      <c r="B26" s="61" t="s">
        <v>141</v>
      </c>
      <c r="C26" s="152"/>
      <c r="D26" s="217"/>
      <c r="E26" s="189">
        <f t="shared" si="2"/>
        <v>0</v>
      </c>
      <c r="F26" s="132" t="e">
        <f t="shared" si="3"/>
        <v>#DIV/0!</v>
      </c>
      <c r="G26" s="207"/>
      <c r="H26" s="80"/>
    </row>
    <row r="27" spans="1:8" ht="20.100000000000001" customHeight="1" x14ac:dyDescent="0.2">
      <c r="A27" s="60" t="s">
        <v>142</v>
      </c>
      <c r="B27" s="61" t="s">
        <v>143</v>
      </c>
      <c r="C27" s="152">
        <v>6310000</v>
      </c>
      <c r="D27" s="217">
        <v>10104260</v>
      </c>
      <c r="E27" s="189">
        <f t="shared" si="2"/>
        <v>-240000</v>
      </c>
      <c r="F27" s="132">
        <f t="shared" si="3"/>
        <v>97.624764208363601</v>
      </c>
      <c r="G27" s="207">
        <v>9864260</v>
      </c>
      <c r="H27" s="80"/>
    </row>
    <row r="28" spans="1:8" ht="20.100000000000001" hidden="1" customHeight="1" x14ac:dyDescent="0.2">
      <c r="A28" s="60" t="s">
        <v>144</v>
      </c>
      <c r="B28" s="82" t="s">
        <v>145</v>
      </c>
      <c r="C28" s="157"/>
      <c r="D28" s="217"/>
      <c r="E28" s="189">
        <f t="shared" si="2"/>
        <v>0</v>
      </c>
      <c r="F28" s="132" t="e">
        <f t="shared" si="3"/>
        <v>#DIV/0!</v>
      </c>
      <c r="G28" s="207"/>
      <c r="H28" s="80"/>
    </row>
    <row r="29" spans="1:8" ht="20.100000000000001" hidden="1" customHeight="1" x14ac:dyDescent="0.2">
      <c r="A29" s="60" t="s">
        <v>146</v>
      </c>
      <c r="B29" s="82" t="s">
        <v>147</v>
      </c>
      <c r="C29" s="157"/>
      <c r="D29" s="217"/>
      <c r="E29" s="189">
        <f t="shared" si="2"/>
        <v>0</v>
      </c>
      <c r="F29" s="132" t="e">
        <f t="shared" si="3"/>
        <v>#DIV/0!</v>
      </c>
      <c r="G29" s="207"/>
      <c r="H29" s="80"/>
    </row>
    <row r="30" spans="1:8" ht="20.100000000000001" hidden="1" customHeight="1" x14ac:dyDescent="0.2">
      <c r="A30" s="60" t="s">
        <v>148</v>
      </c>
      <c r="B30" s="82" t="s">
        <v>149</v>
      </c>
      <c r="C30" s="157"/>
      <c r="D30" s="217"/>
      <c r="E30" s="189">
        <f t="shared" si="2"/>
        <v>0</v>
      </c>
      <c r="F30" s="132" t="e">
        <f t="shared" si="3"/>
        <v>#DIV/0!</v>
      </c>
      <c r="G30" s="207"/>
      <c r="H30" s="80"/>
    </row>
    <row r="31" spans="1:8" ht="20.100000000000001" hidden="1" customHeight="1" x14ac:dyDescent="0.2">
      <c r="A31" s="60" t="s">
        <v>150</v>
      </c>
      <c r="B31" s="82" t="s">
        <v>151</v>
      </c>
      <c r="C31" s="157"/>
      <c r="D31" s="217"/>
      <c r="E31" s="189">
        <f t="shared" si="2"/>
        <v>0</v>
      </c>
      <c r="F31" s="132" t="e">
        <f t="shared" si="3"/>
        <v>#DIV/0!</v>
      </c>
      <c r="G31" s="207"/>
      <c r="H31" s="80"/>
    </row>
    <row r="32" spans="1:8" ht="20.100000000000001" hidden="1" customHeight="1" x14ac:dyDescent="0.2">
      <c r="A32" s="60" t="s">
        <v>152</v>
      </c>
      <c r="B32" s="82" t="s">
        <v>153</v>
      </c>
      <c r="C32" s="157"/>
      <c r="D32" s="217"/>
      <c r="E32" s="189">
        <f t="shared" si="2"/>
        <v>0</v>
      </c>
      <c r="F32" s="132" t="e">
        <f t="shared" si="3"/>
        <v>#DIV/0!</v>
      </c>
      <c r="G32" s="207"/>
      <c r="H32" s="80"/>
    </row>
    <row r="33" spans="1:8" ht="19.5" hidden="1" customHeight="1" x14ac:dyDescent="0.2">
      <c r="A33" s="60" t="s">
        <v>154</v>
      </c>
      <c r="B33" s="82" t="s">
        <v>155</v>
      </c>
      <c r="C33" s="157"/>
      <c r="D33" s="217"/>
      <c r="E33" s="189">
        <f t="shared" si="2"/>
        <v>0</v>
      </c>
      <c r="F33" s="132" t="e">
        <f t="shared" si="3"/>
        <v>#DIV/0!</v>
      </c>
      <c r="G33" s="207"/>
      <c r="H33" s="80"/>
    </row>
    <row r="34" spans="1:8" ht="20.100000000000001" customHeight="1" x14ac:dyDescent="0.2">
      <c r="A34" s="60" t="s">
        <v>156</v>
      </c>
      <c r="B34" s="61" t="s">
        <v>220</v>
      </c>
      <c r="C34" s="152">
        <v>1162800</v>
      </c>
      <c r="D34" s="217">
        <v>1389300</v>
      </c>
      <c r="E34" s="189">
        <f t="shared" si="2"/>
        <v>60455</v>
      </c>
      <c r="F34" s="132">
        <f t="shared" si="3"/>
        <v>104.35147196429857</v>
      </c>
      <c r="G34" s="207">
        <v>1449755</v>
      </c>
      <c r="H34" s="80"/>
    </row>
    <row r="35" spans="1:8" ht="20.100000000000001" customHeight="1" x14ac:dyDescent="0.2">
      <c r="A35" s="60" t="s">
        <v>157</v>
      </c>
      <c r="B35" s="61" t="s">
        <v>158</v>
      </c>
      <c r="C35" s="152">
        <v>450000</v>
      </c>
      <c r="D35" s="217">
        <v>471600</v>
      </c>
      <c r="E35" s="189">
        <f t="shared" si="2"/>
        <v>0</v>
      </c>
      <c r="F35" s="132">
        <f t="shared" si="3"/>
        <v>100</v>
      </c>
      <c r="G35" s="207">
        <v>471600</v>
      </c>
      <c r="H35" s="80"/>
    </row>
    <row r="36" spans="1:8" ht="20.100000000000001" customHeight="1" x14ac:dyDescent="0.2">
      <c r="A36" s="60" t="s">
        <v>159</v>
      </c>
      <c r="B36" s="61" t="s">
        <v>160</v>
      </c>
      <c r="C36" s="114">
        <v>9910000</v>
      </c>
      <c r="D36" s="114">
        <v>11110000</v>
      </c>
      <c r="E36" s="191">
        <f t="shared" si="2"/>
        <v>10000</v>
      </c>
      <c r="F36" s="187">
        <v>0</v>
      </c>
      <c r="G36" s="209">
        <v>11120000</v>
      </c>
      <c r="H36" s="80"/>
    </row>
    <row r="37" spans="1:8" ht="20.100000000000001" customHeight="1" x14ac:dyDescent="0.2">
      <c r="A37" s="60" t="s">
        <v>161</v>
      </c>
      <c r="B37" s="61" t="s">
        <v>162</v>
      </c>
      <c r="C37" s="152">
        <v>13200000</v>
      </c>
      <c r="D37" s="217">
        <v>11200000</v>
      </c>
      <c r="E37" s="189">
        <f t="shared" si="2"/>
        <v>200000</v>
      </c>
      <c r="F37" s="132">
        <f t="shared" ref="F37:F48" si="4">G37/D37*100</f>
        <v>101.78571428571428</v>
      </c>
      <c r="G37" s="207">
        <v>11400000</v>
      </c>
      <c r="H37" s="80"/>
    </row>
    <row r="38" spans="1:8" ht="20.100000000000001" customHeight="1" x14ac:dyDescent="0.2">
      <c r="A38" s="60" t="s">
        <v>163</v>
      </c>
      <c r="B38" s="61" t="s">
        <v>164</v>
      </c>
      <c r="C38" s="152">
        <v>150000</v>
      </c>
      <c r="D38" s="217">
        <v>120000</v>
      </c>
      <c r="E38" s="189">
        <f t="shared" si="2"/>
        <v>50000</v>
      </c>
      <c r="F38" s="132">
        <f t="shared" si="4"/>
        <v>141.66666666666669</v>
      </c>
      <c r="G38" s="207">
        <v>170000</v>
      </c>
      <c r="H38" s="80"/>
    </row>
    <row r="39" spans="1:8" ht="20.100000000000001" customHeight="1" x14ac:dyDescent="0.2">
      <c r="A39" s="60" t="s">
        <v>165</v>
      </c>
      <c r="B39" s="61" t="s">
        <v>166</v>
      </c>
      <c r="C39" s="152">
        <v>4915000</v>
      </c>
      <c r="D39" s="217">
        <v>5180000</v>
      </c>
      <c r="E39" s="189">
        <f t="shared" si="2"/>
        <v>-80000</v>
      </c>
      <c r="F39" s="132">
        <f t="shared" si="4"/>
        <v>98.455598455598462</v>
      </c>
      <c r="G39" s="207">
        <v>5100000</v>
      </c>
      <c r="H39" s="80"/>
    </row>
    <row r="40" spans="1:8" ht="20.100000000000001" customHeight="1" x14ac:dyDescent="0.2">
      <c r="A40" s="60" t="s">
        <v>253</v>
      </c>
      <c r="B40" s="61" t="s">
        <v>254</v>
      </c>
      <c r="C40" s="152">
        <v>2265000</v>
      </c>
      <c r="D40" s="217">
        <v>3885000</v>
      </c>
      <c r="E40" s="189">
        <f t="shared" si="2"/>
        <v>30000</v>
      </c>
      <c r="F40" s="132">
        <f t="shared" si="4"/>
        <v>100.77220077220078</v>
      </c>
      <c r="G40" s="207">
        <v>3915000</v>
      </c>
      <c r="H40" s="80"/>
    </row>
    <row r="41" spans="1:8" ht="20.100000000000001" customHeight="1" x14ac:dyDescent="0.2">
      <c r="A41" s="60" t="s">
        <v>167</v>
      </c>
      <c r="B41" s="61" t="s">
        <v>168</v>
      </c>
      <c r="C41" s="152">
        <v>1745000</v>
      </c>
      <c r="D41" s="217">
        <v>2057200</v>
      </c>
      <c r="E41" s="189">
        <f t="shared" si="2"/>
        <v>1014000</v>
      </c>
      <c r="F41" s="132">
        <f t="shared" si="4"/>
        <v>149.29029749173634</v>
      </c>
      <c r="G41" s="207">
        <v>3071200</v>
      </c>
      <c r="H41" s="80"/>
    </row>
    <row r="42" spans="1:8" ht="20.100000000000001" customHeight="1" x14ac:dyDescent="0.2">
      <c r="A42" s="60" t="s">
        <v>169</v>
      </c>
      <c r="B42" s="61" t="s">
        <v>170</v>
      </c>
      <c r="C42" s="152">
        <v>10164000</v>
      </c>
      <c r="D42" s="217">
        <v>12931665</v>
      </c>
      <c r="E42" s="189">
        <f t="shared" si="2"/>
        <v>-1014000</v>
      </c>
      <c r="F42" s="132">
        <f t="shared" si="4"/>
        <v>92.158782337773218</v>
      </c>
      <c r="G42" s="207">
        <v>11917665</v>
      </c>
      <c r="H42" s="80"/>
    </row>
    <row r="43" spans="1:8" ht="20.100000000000001" customHeight="1" x14ac:dyDescent="0.2">
      <c r="A43" s="60" t="s">
        <v>171</v>
      </c>
      <c r="B43" s="61" t="s">
        <v>172</v>
      </c>
      <c r="C43" s="152">
        <v>250000</v>
      </c>
      <c r="D43" s="217">
        <v>250000</v>
      </c>
      <c r="E43" s="189">
        <f t="shared" si="2"/>
        <v>0</v>
      </c>
      <c r="F43" s="132">
        <f t="shared" si="4"/>
        <v>100</v>
      </c>
      <c r="G43" s="207">
        <v>250000</v>
      </c>
      <c r="H43" s="80"/>
    </row>
    <row r="44" spans="1:8" ht="19.5" customHeight="1" x14ac:dyDescent="0.2">
      <c r="A44" s="60" t="s">
        <v>173</v>
      </c>
      <c r="B44" s="61" t="s">
        <v>174</v>
      </c>
      <c r="C44" s="152">
        <v>11166000</v>
      </c>
      <c r="D44" s="217">
        <v>12782120</v>
      </c>
      <c r="E44" s="189">
        <f t="shared" si="2"/>
        <v>0</v>
      </c>
      <c r="F44" s="132">
        <f t="shared" si="4"/>
        <v>100</v>
      </c>
      <c r="G44" s="207">
        <v>12782120</v>
      </c>
      <c r="H44" s="80"/>
    </row>
    <row r="45" spans="1:8" ht="20.100000000000001" customHeight="1" x14ac:dyDescent="0.2">
      <c r="A45" s="60" t="s">
        <v>175</v>
      </c>
      <c r="B45" s="61" t="s">
        <v>176</v>
      </c>
      <c r="C45" s="152">
        <v>2500000</v>
      </c>
      <c r="D45" s="217">
        <v>2500000</v>
      </c>
      <c r="E45" s="189">
        <f t="shared" si="2"/>
        <v>0</v>
      </c>
      <c r="F45" s="132">
        <f t="shared" si="4"/>
        <v>100</v>
      </c>
      <c r="G45" s="207">
        <v>2500000</v>
      </c>
      <c r="H45" s="80"/>
    </row>
    <row r="46" spans="1:8" ht="20.100000000000001" customHeight="1" x14ac:dyDescent="0.2">
      <c r="A46" s="60" t="s">
        <v>177</v>
      </c>
      <c r="B46" s="61" t="s">
        <v>178</v>
      </c>
      <c r="C46" s="152">
        <v>10000</v>
      </c>
      <c r="D46" s="217">
        <v>10000</v>
      </c>
      <c r="E46" s="189">
        <f t="shared" si="2"/>
        <v>0</v>
      </c>
      <c r="F46" s="132">
        <f t="shared" si="4"/>
        <v>100</v>
      </c>
      <c r="G46" s="207">
        <v>10000</v>
      </c>
      <c r="H46" s="80"/>
    </row>
    <row r="47" spans="1:8" ht="20.100000000000001" customHeight="1" thickBot="1" x14ac:dyDescent="0.25">
      <c r="A47" s="60" t="s">
        <v>179</v>
      </c>
      <c r="B47" s="61" t="s">
        <v>180</v>
      </c>
      <c r="C47" s="152">
        <v>300000</v>
      </c>
      <c r="D47" s="217">
        <v>300000</v>
      </c>
      <c r="E47" s="189">
        <f t="shared" si="2"/>
        <v>0</v>
      </c>
      <c r="F47" s="132">
        <v>0</v>
      </c>
      <c r="G47" s="207">
        <v>300000</v>
      </c>
      <c r="H47" s="80"/>
    </row>
    <row r="48" spans="1:8" ht="24.95" customHeight="1" thickBot="1" x14ac:dyDescent="0.25">
      <c r="A48" s="275" t="s">
        <v>17</v>
      </c>
      <c r="B48" s="275"/>
      <c r="C48" s="81">
        <f>SUM(C23:C47)</f>
        <v>64667800</v>
      </c>
      <c r="D48" s="81">
        <f>SUM(D23:D47)</f>
        <v>74461145</v>
      </c>
      <c r="E48" s="192">
        <f>SUM(E23:E47)</f>
        <v>30455</v>
      </c>
      <c r="F48" s="133">
        <f t="shared" si="4"/>
        <v>100.04090052603945</v>
      </c>
      <c r="G48" s="192">
        <f>SUM(G23:G47)</f>
        <v>74491600</v>
      </c>
      <c r="H48" s="80"/>
    </row>
    <row r="49" spans="1:10" ht="20.100000000000001" customHeight="1" x14ac:dyDescent="0.2">
      <c r="A49" s="60" t="s">
        <v>181</v>
      </c>
      <c r="B49" s="61" t="s">
        <v>182</v>
      </c>
      <c r="C49" s="152">
        <v>5500000</v>
      </c>
      <c r="D49" s="152">
        <v>5500000</v>
      </c>
      <c r="E49" s="193">
        <f t="shared" ref="E49:E51" si="5">G49-D49</f>
        <v>0</v>
      </c>
      <c r="F49" s="132">
        <f t="shared" ref="F49:F54" si="6">G49/D49*100</f>
        <v>100</v>
      </c>
      <c r="G49" s="203">
        <v>5500000</v>
      </c>
      <c r="H49" s="83"/>
    </row>
    <row r="50" spans="1:10" ht="20.100000000000001" customHeight="1" x14ac:dyDescent="0.2">
      <c r="A50" s="60" t="s">
        <v>183</v>
      </c>
      <c r="B50" s="61" t="s">
        <v>255</v>
      </c>
      <c r="C50" s="152">
        <v>5300000</v>
      </c>
      <c r="D50" s="152">
        <v>5300000</v>
      </c>
      <c r="E50" s="193">
        <f t="shared" si="5"/>
        <v>0</v>
      </c>
      <c r="F50" s="132">
        <f t="shared" si="6"/>
        <v>100</v>
      </c>
      <c r="G50" s="203">
        <v>5300000</v>
      </c>
      <c r="H50" s="83"/>
    </row>
    <row r="51" spans="1:10" ht="18.75" customHeight="1" thickBot="1" x14ac:dyDescent="0.25">
      <c r="A51" s="62" t="s">
        <v>256</v>
      </c>
      <c r="B51" s="63" t="s">
        <v>245</v>
      </c>
      <c r="C51" s="153">
        <v>200000</v>
      </c>
      <c r="D51" s="153">
        <v>200000</v>
      </c>
      <c r="E51" s="191">
        <f t="shared" si="5"/>
        <v>0</v>
      </c>
      <c r="F51" s="132">
        <f t="shared" si="6"/>
        <v>100</v>
      </c>
      <c r="G51" s="204">
        <v>200000</v>
      </c>
      <c r="H51" s="83"/>
    </row>
    <row r="52" spans="1:10" ht="25.5" customHeight="1" thickBot="1" x14ac:dyDescent="0.25">
      <c r="A52" s="275" t="s">
        <v>21</v>
      </c>
      <c r="B52" s="275"/>
      <c r="C52" s="156">
        <f>SUM(C49:C51)</f>
        <v>11000000</v>
      </c>
      <c r="D52" s="81">
        <f>SUM(D49:D51)</f>
        <v>11000000</v>
      </c>
      <c r="E52" s="192">
        <f>SUM(E49:E51)</f>
        <v>0</v>
      </c>
      <c r="F52" s="133">
        <f t="shared" si="6"/>
        <v>100</v>
      </c>
      <c r="G52" s="192">
        <f>SUM(G49:G51)</f>
        <v>11000000</v>
      </c>
      <c r="H52" s="83"/>
    </row>
    <row r="53" spans="1:10" ht="24.95" customHeight="1" x14ac:dyDescent="0.2">
      <c r="A53" s="57" t="s">
        <v>185</v>
      </c>
      <c r="B53" s="58" t="s">
        <v>186</v>
      </c>
      <c r="C53" s="151">
        <v>0</v>
      </c>
      <c r="D53" s="115">
        <v>631862</v>
      </c>
      <c r="E53" s="189">
        <f>G53-D53</f>
        <v>0</v>
      </c>
      <c r="F53" s="132">
        <f t="shared" si="6"/>
        <v>100</v>
      </c>
      <c r="G53" s="206">
        <v>631862</v>
      </c>
      <c r="H53" s="83"/>
    </row>
    <row r="54" spans="1:10" ht="24.95" customHeight="1" x14ac:dyDescent="0.2">
      <c r="A54" s="57" t="s">
        <v>287</v>
      </c>
      <c r="B54" s="58" t="s">
        <v>288</v>
      </c>
      <c r="C54" s="151">
        <v>0</v>
      </c>
      <c r="D54" s="115">
        <v>118000</v>
      </c>
      <c r="E54" s="189">
        <f>G54-D54</f>
        <v>0</v>
      </c>
      <c r="F54" s="132">
        <f t="shared" si="6"/>
        <v>100</v>
      </c>
      <c r="G54" s="206">
        <v>118000</v>
      </c>
      <c r="H54" s="83"/>
    </row>
    <row r="55" spans="1:10" ht="24.95" customHeight="1" x14ac:dyDescent="0.2">
      <c r="A55" s="60" t="s">
        <v>184</v>
      </c>
      <c r="B55" s="61" t="s">
        <v>187</v>
      </c>
      <c r="C55" s="152">
        <v>10000000</v>
      </c>
      <c r="D55" s="217">
        <v>10000001</v>
      </c>
      <c r="E55" s="189">
        <f>G55-D55</f>
        <v>0</v>
      </c>
      <c r="F55" s="132">
        <f t="shared" ref="F55:F68" si="7">G55/D55*100</f>
        <v>100</v>
      </c>
      <c r="G55" s="207">
        <v>10000001</v>
      </c>
      <c r="H55" s="84"/>
    </row>
    <row r="56" spans="1:10" ht="24.95" customHeight="1" x14ac:dyDescent="0.2">
      <c r="A56" s="60" t="s">
        <v>188</v>
      </c>
      <c r="B56" s="61" t="s">
        <v>189</v>
      </c>
      <c r="C56" s="152">
        <v>0</v>
      </c>
      <c r="D56" s="217">
        <v>330200</v>
      </c>
      <c r="E56" s="189">
        <f>G56-D56</f>
        <v>196300</v>
      </c>
      <c r="F56" s="132">
        <f t="shared" si="7"/>
        <v>159.44881889763781</v>
      </c>
      <c r="G56" s="207">
        <v>526500</v>
      </c>
      <c r="H56" s="84"/>
    </row>
    <row r="57" spans="1:10" ht="24.95" customHeight="1" thickBot="1" x14ac:dyDescent="0.25">
      <c r="A57" s="62" t="s">
        <v>190</v>
      </c>
      <c r="B57" s="63" t="s">
        <v>191</v>
      </c>
      <c r="C57" s="153">
        <v>5230000</v>
      </c>
      <c r="D57" s="219">
        <v>5230000</v>
      </c>
      <c r="E57" s="189">
        <f>G57-D57</f>
        <v>0</v>
      </c>
      <c r="F57" s="132">
        <f t="shared" si="7"/>
        <v>100</v>
      </c>
      <c r="G57" s="208">
        <v>5230000</v>
      </c>
      <c r="H57" s="84"/>
    </row>
    <row r="58" spans="1:10" ht="24.95" customHeight="1" thickBot="1" x14ac:dyDescent="0.25">
      <c r="A58" s="278" t="s">
        <v>25</v>
      </c>
      <c r="B58" s="278"/>
      <c r="C58" s="158">
        <f>SUM(C53:C57)</f>
        <v>15230000</v>
      </c>
      <c r="D58" s="220">
        <f>SUM(D53:D57)</f>
        <v>16310063</v>
      </c>
      <c r="E58" s="194">
        <f>SUM(E53:E57)</f>
        <v>196300</v>
      </c>
      <c r="F58" s="134">
        <f t="shared" si="7"/>
        <v>101.20355145164062</v>
      </c>
      <c r="G58" s="210">
        <f>SUM(G53:G57)</f>
        <v>16506363</v>
      </c>
      <c r="H58" s="83"/>
    </row>
    <row r="59" spans="1:10" ht="20.100000000000001" customHeight="1" x14ac:dyDescent="0.2">
      <c r="A59" s="57" t="s">
        <v>192</v>
      </c>
      <c r="B59" s="58" t="s">
        <v>193</v>
      </c>
      <c r="C59" s="151">
        <v>6570000</v>
      </c>
      <c r="D59" s="59">
        <v>6570000</v>
      </c>
      <c r="E59" s="195">
        <f t="shared" ref="E59:E67" si="8">G59-D59</f>
        <v>0</v>
      </c>
      <c r="F59" s="132">
        <f t="shared" si="7"/>
        <v>100</v>
      </c>
      <c r="G59" s="206">
        <v>6570000</v>
      </c>
      <c r="H59" s="83"/>
    </row>
    <row r="60" spans="1:10" ht="20.100000000000001" customHeight="1" x14ac:dyDescent="0.2">
      <c r="A60" s="60" t="s">
        <v>194</v>
      </c>
      <c r="B60" s="61" t="s">
        <v>195</v>
      </c>
      <c r="C60" s="152">
        <v>0</v>
      </c>
      <c r="D60" s="217">
        <v>7200000</v>
      </c>
      <c r="E60" s="195">
        <f t="shared" si="8"/>
        <v>0</v>
      </c>
      <c r="F60" s="132">
        <f t="shared" si="7"/>
        <v>100</v>
      </c>
      <c r="G60" s="207">
        <v>7200000</v>
      </c>
      <c r="H60" s="83"/>
    </row>
    <row r="61" spans="1:10" ht="20.100000000000001" customHeight="1" x14ac:dyDescent="0.2">
      <c r="A61" s="60" t="s">
        <v>196</v>
      </c>
      <c r="B61" s="61" t="s">
        <v>197</v>
      </c>
      <c r="C61" s="152">
        <v>200000</v>
      </c>
      <c r="D61" s="217">
        <v>300000</v>
      </c>
      <c r="E61" s="195">
        <f t="shared" si="8"/>
        <v>0</v>
      </c>
      <c r="F61" s="132">
        <f t="shared" si="7"/>
        <v>100</v>
      </c>
      <c r="G61" s="207">
        <v>300000</v>
      </c>
      <c r="H61" s="84"/>
    </row>
    <row r="62" spans="1:10" ht="20.100000000000001" customHeight="1" x14ac:dyDescent="0.2">
      <c r="A62" s="60" t="s">
        <v>198</v>
      </c>
      <c r="B62" s="61" t="s">
        <v>199</v>
      </c>
      <c r="C62" s="152">
        <v>320000</v>
      </c>
      <c r="D62" s="217">
        <v>19866013</v>
      </c>
      <c r="E62" s="195">
        <f t="shared" si="8"/>
        <v>0</v>
      </c>
      <c r="F62" s="132">
        <f t="shared" si="7"/>
        <v>100</v>
      </c>
      <c r="G62" s="207">
        <v>19866013</v>
      </c>
      <c r="H62" s="84"/>
      <c r="J62" s="76"/>
    </row>
    <row r="63" spans="1:10" ht="20.100000000000001" customHeight="1" x14ac:dyDescent="0.2">
      <c r="A63" s="60" t="s">
        <v>200</v>
      </c>
      <c r="B63" s="61" t="s">
        <v>201</v>
      </c>
      <c r="C63" s="152">
        <v>1832400</v>
      </c>
      <c r="D63" s="217">
        <v>7142823</v>
      </c>
      <c r="E63" s="195">
        <f t="shared" si="8"/>
        <v>0</v>
      </c>
      <c r="F63" s="132">
        <f t="shared" si="7"/>
        <v>100</v>
      </c>
      <c r="G63" s="207">
        <v>7142823</v>
      </c>
      <c r="H63" s="84"/>
    </row>
    <row r="64" spans="1:10" ht="20.100000000000001" customHeight="1" x14ac:dyDescent="0.2">
      <c r="A64" s="60" t="s">
        <v>202</v>
      </c>
      <c r="B64" s="61" t="s">
        <v>203</v>
      </c>
      <c r="C64" s="152">
        <v>0</v>
      </c>
      <c r="D64" s="217">
        <v>112344547</v>
      </c>
      <c r="E64" s="195">
        <f t="shared" si="8"/>
        <v>0</v>
      </c>
      <c r="F64" s="132">
        <f t="shared" si="7"/>
        <v>100</v>
      </c>
      <c r="G64" s="207">
        <v>112344547</v>
      </c>
      <c r="H64" s="84"/>
    </row>
    <row r="65" spans="1:8" ht="20.100000000000001" customHeight="1" x14ac:dyDescent="0.2">
      <c r="A65" s="60" t="s">
        <v>289</v>
      </c>
      <c r="B65" s="61" t="s">
        <v>290</v>
      </c>
      <c r="C65" s="152">
        <v>0</v>
      </c>
      <c r="D65" s="217">
        <v>67299</v>
      </c>
      <c r="E65" s="195">
        <f t="shared" si="8"/>
        <v>0</v>
      </c>
      <c r="F65" s="132">
        <f t="shared" si="7"/>
        <v>100</v>
      </c>
      <c r="G65" s="207">
        <v>67299</v>
      </c>
      <c r="H65" s="84"/>
    </row>
    <row r="66" spans="1:8" ht="20.100000000000001" customHeight="1" x14ac:dyDescent="0.2">
      <c r="A66" s="60" t="s">
        <v>204</v>
      </c>
      <c r="B66" s="61" t="s">
        <v>205</v>
      </c>
      <c r="C66" s="152">
        <v>6846623</v>
      </c>
      <c r="D66" s="217">
        <v>6846623</v>
      </c>
      <c r="E66" s="195">
        <f t="shared" si="8"/>
        <v>0</v>
      </c>
      <c r="F66" s="132">
        <f t="shared" si="7"/>
        <v>100</v>
      </c>
      <c r="G66" s="207">
        <v>6846623</v>
      </c>
      <c r="H66" s="84"/>
    </row>
    <row r="67" spans="1:8" ht="20.100000000000001" customHeight="1" thickBot="1" x14ac:dyDescent="0.25">
      <c r="A67" s="62" t="s">
        <v>206</v>
      </c>
      <c r="B67" s="63" t="s">
        <v>207</v>
      </c>
      <c r="C67" s="153">
        <v>1848588</v>
      </c>
      <c r="D67" s="219">
        <v>40333941</v>
      </c>
      <c r="E67" s="195">
        <f t="shared" si="8"/>
        <v>0</v>
      </c>
      <c r="F67" s="132">
        <f t="shared" si="7"/>
        <v>100</v>
      </c>
      <c r="G67" s="208">
        <v>40333941</v>
      </c>
      <c r="H67" s="84"/>
    </row>
    <row r="68" spans="1:8" ht="24.95" customHeight="1" thickBot="1" x14ac:dyDescent="0.25">
      <c r="A68" s="275" t="s">
        <v>208</v>
      </c>
      <c r="B68" s="275"/>
      <c r="C68" s="156">
        <f>SUM(C59:C67)</f>
        <v>17617611</v>
      </c>
      <c r="D68" s="81">
        <f>SUM(D59:D67)</f>
        <v>200671246</v>
      </c>
      <c r="E68" s="196">
        <f>SUM(E59:E67)</f>
        <v>0</v>
      </c>
      <c r="F68" s="133">
        <f t="shared" si="7"/>
        <v>100</v>
      </c>
      <c r="G68" s="192">
        <f>SUM(G59:G67)</f>
        <v>200671246</v>
      </c>
      <c r="H68" s="84"/>
    </row>
    <row r="69" spans="1:8" ht="24.95" customHeight="1" thickBot="1" x14ac:dyDescent="0.25">
      <c r="A69" s="85" t="s">
        <v>237</v>
      </c>
      <c r="B69" s="86" t="s">
        <v>238</v>
      </c>
      <c r="C69" s="156">
        <v>0</v>
      </c>
      <c r="D69" s="182">
        <v>0</v>
      </c>
      <c r="E69" s="190">
        <f t="shared" ref="E69:E75" si="9">G69-D69</f>
        <v>0</v>
      </c>
      <c r="F69" s="133"/>
      <c r="G69" s="211">
        <v>0</v>
      </c>
      <c r="H69" s="84"/>
    </row>
    <row r="70" spans="1:8" ht="24.95" customHeight="1" thickBot="1" x14ac:dyDescent="0.25">
      <c r="A70" s="85" t="s">
        <v>285</v>
      </c>
      <c r="B70" s="86" t="s">
        <v>286</v>
      </c>
      <c r="C70" s="156"/>
      <c r="D70" s="182">
        <v>500000</v>
      </c>
      <c r="E70" s="190">
        <f t="shared" si="9"/>
        <v>0</v>
      </c>
      <c r="F70" s="133"/>
      <c r="G70" s="211">
        <v>500000</v>
      </c>
      <c r="H70" s="84"/>
    </row>
    <row r="71" spans="1:8" ht="24.95" customHeight="1" thickBot="1" x14ac:dyDescent="0.25">
      <c r="A71" s="87" t="s">
        <v>40</v>
      </c>
      <c r="B71" s="88" t="s">
        <v>209</v>
      </c>
      <c r="C71" s="156">
        <v>7625248</v>
      </c>
      <c r="D71" s="221">
        <v>7894296</v>
      </c>
      <c r="E71" s="190">
        <f t="shared" si="9"/>
        <v>0</v>
      </c>
      <c r="F71" s="133">
        <f>G71/D71*100</f>
        <v>100</v>
      </c>
      <c r="G71" s="212">
        <v>7894296</v>
      </c>
      <c r="H71" s="84"/>
    </row>
    <row r="72" spans="1:8" ht="24.95" customHeight="1" thickBot="1" x14ac:dyDescent="0.25">
      <c r="A72" s="89" t="s">
        <v>210</v>
      </c>
      <c r="B72" s="88" t="s">
        <v>211</v>
      </c>
      <c r="C72" s="159">
        <v>162999400</v>
      </c>
      <c r="D72" s="182">
        <v>162839832</v>
      </c>
      <c r="E72" s="190">
        <f t="shared" si="9"/>
        <v>0</v>
      </c>
      <c r="F72" s="133">
        <f>G72/D72*100</f>
        <v>100</v>
      </c>
      <c r="G72" s="211">
        <v>162839832</v>
      </c>
      <c r="H72" s="84"/>
    </row>
    <row r="73" spans="1:8" ht="24.95" customHeight="1" thickBot="1" x14ac:dyDescent="0.25">
      <c r="A73" s="276" t="s">
        <v>35</v>
      </c>
      <c r="B73" s="90" t="s">
        <v>212</v>
      </c>
      <c r="C73" s="160">
        <v>4174703</v>
      </c>
      <c r="D73" s="222">
        <v>64532365</v>
      </c>
      <c r="E73" s="197">
        <f t="shared" si="9"/>
        <v>4364084</v>
      </c>
      <c r="F73" s="223">
        <f>G73/D73*100</f>
        <v>106.76262833386008</v>
      </c>
      <c r="G73" s="213">
        <v>68896449</v>
      </c>
      <c r="H73" s="84"/>
    </row>
    <row r="74" spans="1:8" ht="20.25" customHeight="1" thickBot="1" x14ac:dyDescent="0.25">
      <c r="A74" s="276"/>
      <c r="B74" s="91" t="s">
        <v>213</v>
      </c>
      <c r="C74" s="161">
        <v>73034234</v>
      </c>
      <c r="D74" s="224">
        <v>48529410</v>
      </c>
      <c r="E74" s="198">
        <f t="shared" si="9"/>
        <v>0</v>
      </c>
      <c r="F74" s="225">
        <f>G74/D74*100</f>
        <v>100</v>
      </c>
      <c r="G74" s="214">
        <v>48529410</v>
      </c>
      <c r="H74" s="84"/>
    </row>
    <row r="75" spans="1:8" ht="20.25" customHeight="1" thickBot="1" x14ac:dyDescent="0.25">
      <c r="A75" s="276"/>
      <c r="B75" s="92" t="s">
        <v>38</v>
      </c>
      <c r="C75" s="162">
        <v>0</v>
      </c>
      <c r="D75" s="226"/>
      <c r="E75" s="199">
        <f t="shared" si="9"/>
        <v>0</v>
      </c>
      <c r="F75" s="227"/>
      <c r="G75" s="215">
        <v>0</v>
      </c>
      <c r="H75" s="84"/>
    </row>
    <row r="76" spans="1:8" ht="22.5" customHeight="1" thickBot="1" x14ac:dyDescent="0.3">
      <c r="A76" s="277" t="s">
        <v>214</v>
      </c>
      <c r="B76" s="277"/>
      <c r="C76" s="202">
        <f>SUM(C19+C22+C48+C52+C58+C68+C69+C71+C72+C73+C74+C75)</f>
        <v>404275656</v>
      </c>
      <c r="D76" s="228">
        <f>D19+D22+D48+D52+D58+D68+D69+D71+D72+D73+D74+D75+D70</f>
        <v>640085644</v>
      </c>
      <c r="E76" s="200">
        <f>E19+E22+E48+E52+E58+E68+E69+E71+E72+E73+E74+E75</f>
        <v>4560384</v>
      </c>
      <c r="F76" s="229">
        <f>G76/D76*100</f>
        <v>100.71246465886993</v>
      </c>
      <c r="G76" s="200">
        <f>G19+G22+G48+G52+G58+G68+G69+G71+G72+G73+G74+G75+G70</f>
        <v>644646028</v>
      </c>
      <c r="H76" s="84"/>
    </row>
    <row r="78" spans="1:8" x14ac:dyDescent="0.2">
      <c r="G78" s="73"/>
    </row>
    <row r="79" spans="1:8" x14ac:dyDescent="0.2">
      <c r="B79" s="77"/>
      <c r="C79" s="102"/>
      <c r="D79" s="102"/>
      <c r="E79" s="102"/>
      <c r="F79" s="102"/>
      <c r="G79" s="102"/>
    </row>
  </sheetData>
  <mergeCells count="15">
    <mergeCell ref="A68:B68"/>
    <mergeCell ref="A73:A75"/>
    <mergeCell ref="A76:B76"/>
    <mergeCell ref="A19:B19"/>
    <mergeCell ref="A22:B22"/>
    <mergeCell ref="A48:B48"/>
    <mergeCell ref="A52:B52"/>
    <mergeCell ref="A58:B58"/>
    <mergeCell ref="A2:G2"/>
    <mergeCell ref="A3:G3"/>
    <mergeCell ref="A5:G5"/>
    <mergeCell ref="A6:A7"/>
    <mergeCell ref="B6:B7"/>
    <mergeCell ref="G6:G7"/>
    <mergeCell ref="D6:F6"/>
  </mergeCells>
  <pageMargins left="0.78740157480314965" right="0.59055118110236227" top="0.78740157480314965" bottom="0.39370078740157483" header="0.51181102362204722" footer="0.51181102362204722"/>
  <pageSetup paperSize="9" scale="60" firstPageNumber="0" fitToHeight="0" orientation="portrait" horizontalDpi="300" verticalDpi="300" r:id="rId1"/>
  <headerFooter>
    <oddHeader>&amp;R2020.08.hó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6600"/>
  </sheetPr>
  <dimension ref="A1:L43"/>
  <sheetViews>
    <sheetView windowProtection="1" topLeftCell="A4" zoomScaleNormal="100" workbookViewId="0">
      <selection activeCell="L23" sqref="L23"/>
    </sheetView>
  </sheetViews>
  <sheetFormatPr defaultRowHeight="12.75" x14ac:dyDescent="0.2"/>
  <cols>
    <col min="1" max="1" width="12.28515625" customWidth="1"/>
    <col min="2" max="2" width="32.42578125" customWidth="1"/>
    <col min="3" max="3" width="14.42578125" customWidth="1"/>
    <col min="4" max="4" width="11.5703125" customWidth="1"/>
    <col min="5" max="5" width="16" style="75" customWidth="1"/>
    <col min="6" max="6" width="17.7109375" style="75" customWidth="1"/>
    <col min="7" max="7" width="16.140625" customWidth="1"/>
    <col min="8" max="8" width="15" bestFit="1" customWidth="1"/>
    <col min="9" max="9" width="16.7109375" customWidth="1"/>
    <col min="10" max="10" width="15" bestFit="1" customWidth="1"/>
    <col min="11" max="11" width="17.140625" customWidth="1"/>
    <col min="12" max="1024" width="8.42578125" customWidth="1"/>
  </cols>
  <sheetData>
    <row r="1" spans="1:11" x14ac:dyDescent="0.2">
      <c r="E1" s="54"/>
      <c r="F1" s="54"/>
      <c r="G1" s="54"/>
      <c r="H1" s="54"/>
      <c r="I1" s="116"/>
      <c r="J1" s="164"/>
    </row>
    <row r="2" spans="1:11" ht="15.75" x14ac:dyDescent="0.25">
      <c r="A2" s="258" t="s">
        <v>271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</row>
    <row r="3" spans="1:11" ht="15.75" x14ac:dyDescent="0.25">
      <c r="A3" s="258" t="s">
        <v>236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</row>
    <row r="4" spans="1:11" ht="18.75" customHeight="1" x14ac:dyDescent="0.2">
      <c r="A4" s="279" t="s">
        <v>221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</row>
    <row r="5" spans="1:11" ht="16.5" thickBot="1" x14ac:dyDescent="0.3">
      <c r="A5" s="55"/>
      <c r="B5" s="55"/>
      <c r="C5" s="55"/>
      <c r="D5" s="55"/>
      <c r="E5" s="55"/>
      <c r="F5" s="163"/>
      <c r="K5" s="56" t="s">
        <v>1</v>
      </c>
    </row>
    <row r="6" spans="1:11" ht="13.5" thickBot="1" x14ac:dyDescent="0.25">
      <c r="A6" s="280" t="s">
        <v>222</v>
      </c>
      <c r="B6" s="280"/>
      <c r="C6" s="280"/>
      <c r="D6" s="280"/>
      <c r="E6" s="280"/>
      <c r="F6" s="281" t="s">
        <v>223</v>
      </c>
      <c r="G6" s="282"/>
      <c r="H6" s="281" t="s">
        <v>224</v>
      </c>
      <c r="I6" s="282"/>
      <c r="J6" s="283" t="s">
        <v>225</v>
      </c>
      <c r="K6" s="284"/>
    </row>
    <row r="7" spans="1:11" ht="13.5" thickBot="1" x14ac:dyDescent="0.25">
      <c r="A7" s="280"/>
      <c r="B7" s="280"/>
      <c r="C7" s="280"/>
      <c r="D7" s="280"/>
      <c r="E7" s="280"/>
      <c r="F7" s="177" t="s">
        <v>270</v>
      </c>
      <c r="G7" s="178" t="s">
        <v>272</v>
      </c>
      <c r="H7" s="179" t="s">
        <v>270</v>
      </c>
      <c r="I7" s="178" t="s">
        <v>272</v>
      </c>
      <c r="J7" s="178" t="s">
        <v>270</v>
      </c>
      <c r="K7" s="178" t="s">
        <v>272</v>
      </c>
    </row>
    <row r="8" spans="1:11" ht="24.95" customHeight="1" x14ac:dyDescent="0.2">
      <c r="A8" s="285" t="s">
        <v>108</v>
      </c>
      <c r="B8" s="285"/>
      <c r="C8" s="285"/>
      <c r="D8" s="285"/>
      <c r="E8" s="285"/>
      <c r="F8" s="174"/>
      <c r="G8" s="43"/>
      <c r="H8" s="175"/>
      <c r="I8" s="176"/>
      <c r="J8" s="174"/>
      <c r="K8" s="43"/>
    </row>
    <row r="9" spans="1:11" ht="24.95" customHeight="1" x14ac:dyDescent="0.2">
      <c r="A9" s="286" t="s">
        <v>109</v>
      </c>
      <c r="B9" s="286"/>
      <c r="C9" s="286"/>
      <c r="D9" s="286"/>
      <c r="E9" s="286"/>
      <c r="F9" s="93"/>
      <c r="G9" s="22"/>
      <c r="H9" s="94"/>
      <c r="I9" s="95"/>
      <c r="J9" s="93"/>
      <c r="K9" s="22"/>
    </row>
    <row r="10" spans="1:11" ht="24.95" customHeight="1" x14ac:dyDescent="0.2">
      <c r="A10" s="286" t="s">
        <v>261</v>
      </c>
      <c r="B10" s="286"/>
      <c r="C10" s="286"/>
      <c r="D10" s="286"/>
      <c r="E10" s="286"/>
      <c r="F10" s="93"/>
      <c r="G10" s="22"/>
      <c r="H10" s="94"/>
      <c r="I10" s="95"/>
      <c r="J10" s="93"/>
      <c r="K10" s="22"/>
    </row>
    <row r="11" spans="1:11" ht="24.95" customHeight="1" x14ac:dyDescent="0.2">
      <c r="A11" s="286" t="s">
        <v>215</v>
      </c>
      <c r="B11" s="286"/>
      <c r="C11" s="286"/>
      <c r="D11" s="286"/>
      <c r="E11" s="286"/>
      <c r="F11" s="93"/>
      <c r="G11" s="22"/>
      <c r="H11" s="94"/>
      <c r="I11" s="95"/>
      <c r="J11" s="93"/>
      <c r="K11" s="22"/>
    </row>
    <row r="12" spans="1:11" ht="24.95" customHeight="1" x14ac:dyDescent="0.2">
      <c r="A12" s="286" t="s">
        <v>262</v>
      </c>
      <c r="B12" s="286"/>
      <c r="C12" s="286"/>
      <c r="D12" s="286"/>
      <c r="E12" s="286"/>
      <c r="F12" s="93"/>
      <c r="G12" s="22"/>
      <c r="H12" s="94"/>
      <c r="I12" s="95"/>
      <c r="J12" s="93"/>
      <c r="K12" s="22"/>
    </row>
    <row r="13" spans="1:11" ht="24.95" customHeight="1" x14ac:dyDescent="0.2">
      <c r="A13" s="286" t="s">
        <v>263</v>
      </c>
      <c r="B13" s="286"/>
      <c r="C13" s="286"/>
      <c r="D13" s="286"/>
      <c r="E13" s="286"/>
      <c r="F13" s="93"/>
      <c r="G13" s="22"/>
      <c r="H13" s="94"/>
      <c r="I13" s="95"/>
      <c r="J13" s="93"/>
      <c r="K13" s="22"/>
    </row>
    <row r="14" spans="1:11" ht="24.95" customHeight="1" x14ac:dyDescent="0.2">
      <c r="A14" s="286" t="s">
        <v>216</v>
      </c>
      <c r="B14" s="286"/>
      <c r="C14" s="286"/>
      <c r="D14" s="286"/>
      <c r="E14" s="286"/>
      <c r="F14" s="93"/>
      <c r="G14" s="22"/>
      <c r="H14" s="94"/>
      <c r="I14" s="95"/>
      <c r="J14" s="93"/>
      <c r="K14" s="22"/>
    </row>
    <row r="15" spans="1:11" ht="24.95" customHeight="1" x14ac:dyDescent="0.2">
      <c r="A15" s="286" t="s">
        <v>110</v>
      </c>
      <c r="B15" s="286"/>
      <c r="C15" s="286"/>
      <c r="D15" s="286"/>
      <c r="E15" s="286"/>
      <c r="F15" s="93"/>
      <c r="G15" s="22"/>
      <c r="H15" s="94"/>
      <c r="I15" s="95"/>
      <c r="J15" s="93"/>
      <c r="K15" s="22"/>
    </row>
    <row r="16" spans="1:11" ht="24.95" customHeight="1" x14ac:dyDescent="0.2">
      <c r="A16" s="286" t="s">
        <v>217</v>
      </c>
      <c r="B16" s="286"/>
      <c r="C16" s="286"/>
      <c r="D16" s="286"/>
      <c r="E16" s="286"/>
      <c r="F16" s="93"/>
      <c r="G16" s="22"/>
      <c r="H16" s="94"/>
      <c r="I16" s="95"/>
      <c r="J16" s="93"/>
      <c r="K16" s="22"/>
    </row>
    <row r="17" spans="1:12" ht="24.95" customHeight="1" x14ac:dyDescent="0.2">
      <c r="A17" s="286" t="s">
        <v>218</v>
      </c>
      <c r="B17" s="286"/>
      <c r="C17" s="286"/>
      <c r="D17" s="286"/>
      <c r="E17" s="286"/>
      <c r="F17" s="93"/>
      <c r="G17" s="22"/>
      <c r="H17" s="94"/>
      <c r="I17" s="95"/>
      <c r="J17" s="93"/>
      <c r="K17" s="22"/>
    </row>
    <row r="18" spans="1:12" ht="24.95" customHeight="1" x14ac:dyDescent="0.2">
      <c r="A18" s="286" t="s">
        <v>111</v>
      </c>
      <c r="B18" s="286"/>
      <c r="C18" s="286"/>
      <c r="D18" s="286"/>
      <c r="E18" s="286"/>
      <c r="F18" s="93"/>
      <c r="G18" s="22"/>
      <c r="H18" s="94"/>
      <c r="I18" s="95"/>
      <c r="J18" s="93"/>
      <c r="K18" s="22"/>
    </row>
    <row r="19" spans="1:12" ht="24.95" customHeight="1" x14ac:dyDescent="0.2">
      <c r="A19" s="286" t="s">
        <v>242</v>
      </c>
      <c r="B19" s="286"/>
      <c r="C19" s="286"/>
      <c r="D19" s="286"/>
      <c r="E19" s="286"/>
      <c r="F19" s="93"/>
      <c r="G19" s="22"/>
      <c r="H19" s="94"/>
      <c r="I19" s="95"/>
      <c r="J19" s="93"/>
      <c r="K19" s="22"/>
    </row>
    <row r="20" spans="1:12" ht="24.95" customHeight="1" x14ac:dyDescent="0.2">
      <c r="A20" s="286" t="s">
        <v>243</v>
      </c>
      <c r="B20" s="286"/>
      <c r="C20" s="286"/>
      <c r="D20" s="286"/>
      <c r="E20" s="286"/>
      <c r="F20" s="93"/>
      <c r="G20" s="22"/>
      <c r="H20" s="94"/>
      <c r="I20" s="95"/>
      <c r="J20" s="93"/>
      <c r="K20" s="22"/>
    </row>
    <row r="21" spans="1:12" ht="24.95" customHeight="1" x14ac:dyDescent="0.2">
      <c r="A21" s="286" t="s">
        <v>112</v>
      </c>
      <c r="B21" s="286"/>
      <c r="C21" s="286"/>
      <c r="D21" s="286"/>
      <c r="E21" s="286"/>
      <c r="F21" s="93"/>
      <c r="G21" s="22"/>
      <c r="H21" s="94"/>
      <c r="I21" s="95"/>
      <c r="J21" s="93"/>
      <c r="K21" s="22"/>
    </row>
    <row r="22" spans="1:12" ht="24.95" customHeight="1" x14ac:dyDescent="0.2">
      <c r="A22" s="286" t="s">
        <v>244</v>
      </c>
      <c r="B22" s="286"/>
      <c r="C22" s="286"/>
      <c r="D22" s="286"/>
      <c r="E22" s="286"/>
      <c r="F22" s="93"/>
      <c r="G22" s="22"/>
      <c r="H22" s="94"/>
      <c r="I22" s="95"/>
      <c r="J22" s="93"/>
      <c r="K22" s="22"/>
    </row>
    <row r="23" spans="1:12" ht="24.95" customHeight="1" x14ac:dyDescent="0.2">
      <c r="A23" s="286" t="s">
        <v>219</v>
      </c>
      <c r="B23" s="286"/>
      <c r="C23" s="286"/>
      <c r="D23" s="286"/>
      <c r="E23" s="286"/>
      <c r="F23" s="93"/>
      <c r="G23" s="22"/>
      <c r="H23" s="94"/>
      <c r="I23" s="95"/>
      <c r="J23" s="93"/>
      <c r="K23" s="22"/>
    </row>
    <row r="24" spans="1:12" ht="24.95" customHeight="1" x14ac:dyDescent="0.2">
      <c r="A24" s="286" t="s">
        <v>264</v>
      </c>
      <c r="B24" s="286"/>
      <c r="C24" s="286"/>
      <c r="D24" s="286"/>
      <c r="E24" s="286"/>
      <c r="F24" s="93"/>
      <c r="G24" s="22"/>
      <c r="H24" s="94"/>
      <c r="I24" s="95"/>
      <c r="J24" s="93"/>
      <c r="K24" s="22"/>
    </row>
    <row r="25" spans="1:12" ht="24.95" customHeight="1" thickBot="1" x14ac:dyDescent="0.25">
      <c r="A25" s="287" t="s">
        <v>226</v>
      </c>
      <c r="B25" s="287"/>
      <c r="C25" s="287"/>
      <c r="D25" s="287"/>
      <c r="E25" s="287"/>
      <c r="F25" s="96"/>
      <c r="G25" s="34"/>
      <c r="H25" s="97"/>
      <c r="I25" s="98"/>
      <c r="J25" s="96"/>
      <c r="K25" s="34"/>
    </row>
    <row r="26" spans="1:12" ht="27.75" customHeight="1" thickBot="1" x14ac:dyDescent="0.25">
      <c r="A26" s="288" t="s">
        <v>227</v>
      </c>
      <c r="B26" s="288"/>
      <c r="C26" s="288"/>
      <c r="D26" s="288"/>
      <c r="E26" s="289"/>
      <c r="F26" s="171">
        <f>SUM(F8:F25)</f>
        <v>0</v>
      </c>
      <c r="G26" s="171">
        <f t="shared" ref="G26:K26" si="0">SUM(G8:G25)</f>
        <v>0</v>
      </c>
      <c r="H26" s="171">
        <f t="shared" si="0"/>
        <v>0</v>
      </c>
      <c r="I26" s="171">
        <f t="shared" si="0"/>
        <v>0</v>
      </c>
      <c r="J26" s="171">
        <f t="shared" si="0"/>
        <v>0</v>
      </c>
      <c r="K26" s="172">
        <f t="shared" si="0"/>
        <v>0</v>
      </c>
    </row>
    <row r="30" spans="1:12" x14ac:dyDescent="0.2">
      <c r="G30" s="99"/>
      <c r="H30" s="99"/>
      <c r="I30" s="99"/>
      <c r="J30" s="99"/>
      <c r="K30" s="99"/>
      <c r="L30" s="53"/>
    </row>
    <row r="31" spans="1:12" x14ac:dyDescent="0.2">
      <c r="G31" s="99"/>
      <c r="H31" s="99"/>
      <c r="I31" s="99"/>
      <c r="J31" s="99"/>
      <c r="K31" s="99"/>
      <c r="L31" s="53"/>
    </row>
    <row r="32" spans="1:12" x14ac:dyDescent="0.2">
      <c r="G32" s="99"/>
      <c r="H32" s="99"/>
      <c r="I32" s="99"/>
      <c r="J32" s="99"/>
      <c r="K32" s="99"/>
      <c r="L32" s="53"/>
    </row>
    <row r="33" spans="7:12" x14ac:dyDescent="0.2">
      <c r="G33" s="99"/>
      <c r="H33" s="99"/>
      <c r="I33" s="99"/>
      <c r="J33" s="99"/>
      <c r="K33" s="99"/>
      <c r="L33" s="53"/>
    </row>
    <row r="34" spans="7:12" x14ac:dyDescent="0.2">
      <c r="G34" s="99"/>
      <c r="H34" s="99"/>
      <c r="I34" s="99"/>
      <c r="J34" s="99"/>
      <c r="K34" s="99"/>
      <c r="L34" s="53"/>
    </row>
    <row r="35" spans="7:12" x14ac:dyDescent="0.2">
      <c r="G35" s="99"/>
      <c r="H35" s="99"/>
      <c r="I35" s="99"/>
      <c r="J35" s="99"/>
      <c r="K35" s="99"/>
      <c r="L35" s="53"/>
    </row>
    <row r="36" spans="7:12" x14ac:dyDescent="0.2">
      <c r="G36" s="99"/>
      <c r="H36" s="99"/>
      <c r="I36" s="99"/>
      <c r="J36" s="99"/>
      <c r="K36" s="99"/>
      <c r="L36" s="53"/>
    </row>
    <row r="37" spans="7:12" x14ac:dyDescent="0.2">
      <c r="G37" s="99"/>
      <c r="H37" s="99"/>
      <c r="I37" s="99"/>
      <c r="J37" s="99"/>
      <c r="K37" s="99"/>
      <c r="L37" s="53"/>
    </row>
    <row r="38" spans="7:12" x14ac:dyDescent="0.2">
      <c r="G38" s="99"/>
      <c r="H38" s="99"/>
      <c r="I38" s="99"/>
      <c r="J38" s="99"/>
      <c r="K38" s="99"/>
      <c r="L38" s="53"/>
    </row>
    <row r="39" spans="7:12" x14ac:dyDescent="0.2">
      <c r="G39" s="99"/>
      <c r="H39" s="99"/>
      <c r="I39" s="99"/>
      <c r="J39" s="99"/>
      <c r="K39" s="99"/>
      <c r="L39" s="53"/>
    </row>
    <row r="40" spans="7:12" x14ac:dyDescent="0.2">
      <c r="G40" s="99"/>
      <c r="H40" s="99"/>
      <c r="I40" s="99"/>
      <c r="J40" s="99"/>
      <c r="K40" s="99"/>
      <c r="L40" s="53"/>
    </row>
    <row r="41" spans="7:12" x14ac:dyDescent="0.2">
      <c r="G41" s="99"/>
      <c r="H41" s="99"/>
      <c r="I41" s="99"/>
      <c r="J41" s="99"/>
      <c r="K41" s="99"/>
      <c r="L41" s="53"/>
    </row>
    <row r="42" spans="7:12" x14ac:dyDescent="0.2">
      <c r="G42" s="100"/>
      <c r="H42" s="100"/>
      <c r="I42" s="100"/>
      <c r="J42" s="100"/>
      <c r="K42" s="100"/>
      <c r="L42" s="53"/>
    </row>
    <row r="43" spans="7:12" x14ac:dyDescent="0.2">
      <c r="G43" s="53"/>
      <c r="H43" s="53"/>
      <c r="I43" s="53"/>
      <c r="J43" s="53"/>
      <c r="K43" s="53"/>
      <c r="L43" s="53"/>
    </row>
  </sheetData>
  <mergeCells count="26">
    <mergeCell ref="A22:E22"/>
    <mergeCell ref="A21:E21"/>
    <mergeCell ref="A25:E25"/>
    <mergeCell ref="A26:E26"/>
    <mergeCell ref="A15:E15"/>
    <mergeCell ref="A16:E16"/>
    <mergeCell ref="A17:E17"/>
    <mergeCell ref="A18:E18"/>
    <mergeCell ref="A23:E23"/>
    <mergeCell ref="A19:E19"/>
    <mergeCell ref="A20:E20"/>
    <mergeCell ref="A24:E24"/>
    <mergeCell ref="A8:E8"/>
    <mergeCell ref="A9:E9"/>
    <mergeCell ref="A11:E11"/>
    <mergeCell ref="A14:E14"/>
    <mergeCell ref="A10:E10"/>
    <mergeCell ref="A12:E12"/>
    <mergeCell ref="A13:E13"/>
    <mergeCell ref="A2:K2"/>
    <mergeCell ref="A3:K3"/>
    <mergeCell ref="A4:K4"/>
    <mergeCell ref="A6:E7"/>
    <mergeCell ref="F6:G6"/>
    <mergeCell ref="J6:K6"/>
    <mergeCell ref="H6:I6"/>
  </mergeCells>
  <pageMargins left="0.39370078740157483" right="0.39370078740157483" top="0.39370078740157483" bottom="0.39370078740157483" header="0.51181102362204722" footer="0.51181102362204722"/>
  <pageSetup paperSize="9" scale="63" firstPageNumber="0" orientation="landscape" horizontalDpi="300" verticalDpi="300" r:id="rId1"/>
  <headerFooter>
    <oddFooter>&amp;C&amp;P/&amp;N</oddFooter>
  </headerFooter>
  <colBreaks count="1" manualBreakCount="1">
    <brk id="11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Mérleg(önkormányzat 2021</vt:lpstr>
      <vt:lpstr>Bevételek(önkormányzat 2021</vt:lpstr>
      <vt:lpstr>Kiadások(önkormányzat 2021)</vt:lpstr>
      <vt:lpstr>Kiadások COFOG összesítő</vt:lpstr>
      <vt:lpstr>'Bevételek(önkormányzat 2021'!Nyomtatási_terület</vt:lpstr>
      <vt:lpstr>'Kiadások COFOG összesítő'!Nyomtatási_terület</vt:lpstr>
      <vt:lpstr>'Kiadások(önkormányzat 2021)'!Nyomtatási_terület</vt:lpstr>
      <vt:lpstr>'Mérleg(önkormányzat 2021'!Nyomtatási_terület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SzZsuzsi</dc:creator>
  <dc:description/>
  <cp:lastModifiedBy>Rozbora Timea</cp:lastModifiedBy>
  <cp:revision>7</cp:revision>
  <cp:lastPrinted>2020-10-20T09:58:50Z</cp:lastPrinted>
  <dcterms:created xsi:type="dcterms:W3CDTF">2016-01-02T07:45:43Z</dcterms:created>
  <dcterms:modified xsi:type="dcterms:W3CDTF">2022-03-28T16:02:13Z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