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okument\excel\penzugy\R.Timi\Előirányzatok\2021\2021 III. módosítás\"/>
    </mc:Choice>
  </mc:AlternateContent>
  <xr:revisionPtr revIDLastSave="0" documentId="13_ncr:1_{13023D48-F047-45E8-A9F9-3021CF93C1DA}" xr6:coauthVersionLast="47" xr6:coauthVersionMax="47" xr10:uidLastSave="{00000000-0000-0000-0000-000000000000}"/>
  <workbookProtection workbookAlgorithmName="SHA-512" workbookHashValue="P/3D1Pp2IpxFYoZt+o0suxkgt4oCCVy3hqWuGex/BmZ0kEeAAzNbpJO+DRDMW5WTC+rfs72JeysO9Agwh3vrVg==" workbookSaltValue="DD3IHvD7giDGRJx6HzOjfw==" workbookSpinCount="100000" lockStructure="1"/>
  <bookViews>
    <workbookView xWindow="-120" yWindow="-120" windowWidth="29040" windowHeight="15840" xr2:uid="{00000000-000D-0000-FFFF-FFFF00000000}"/>
  </bookViews>
  <sheets>
    <sheet name="Mérleg(Műv.Ház 2020.)" sheetId="4" r:id="rId1"/>
    <sheet name="Bevételek(Műv.Ház 2020)" sheetId="7" r:id="rId2"/>
    <sheet name="Bevételek COFOG" sheetId="2" state="hidden" r:id="rId3"/>
    <sheet name="Kiadások(Műv.Ház 2020)" sheetId="3" r:id="rId4"/>
    <sheet name="Kiadások COFOG szerint" sheetId="5" state="hidden" r:id="rId5"/>
  </sheets>
  <externalReferences>
    <externalReference r:id="rId6"/>
  </externalReferences>
  <definedNames>
    <definedName name="_xlnm._FilterDatabase" localSheetId="4" hidden="1">'Kiadások COFOG szerint'!$A$1:$A$63</definedName>
    <definedName name="_xlnm.Print_Area" localSheetId="2">'Bevételek COFOG'!$A$1:$G$24</definedName>
    <definedName name="_xlnm.Print_Area" localSheetId="1">'Bevételek(Műv.Ház 2020)'!$A$1:$G$18</definedName>
    <definedName name="_xlnm.Print_Area" localSheetId="4">'Kiadások COFOG szerint'!$A$1:$G$63</definedName>
    <definedName name="_xlnm.Print_Area" localSheetId="3">'Kiadások(Műv.Ház 2020)'!$A$1:$G$43</definedName>
    <definedName name="_xlnm.Print_Area" localSheetId="0">'Mérleg(Műv.Ház 2020.)'!$A$1:$L$27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5" i="4" l="1"/>
  <c r="I15" i="4"/>
  <c r="L14" i="4"/>
  <c r="J14" i="4"/>
  <c r="I14" i="4"/>
  <c r="L11" i="4"/>
  <c r="K11" i="4" s="1"/>
  <c r="J11" i="4"/>
  <c r="I11" i="4"/>
  <c r="L10" i="4"/>
  <c r="L9" i="4"/>
  <c r="J9" i="4"/>
  <c r="J10" i="4"/>
  <c r="I10" i="4"/>
  <c r="I9" i="4"/>
  <c r="C14" i="4"/>
  <c r="E11" i="4"/>
  <c r="F11" i="4"/>
  <c r="D11" i="4"/>
  <c r="C11" i="4"/>
  <c r="C10" i="4"/>
  <c r="D15" i="4"/>
  <c r="C15" i="4"/>
  <c r="F13" i="4"/>
  <c r="E13" i="4" s="1"/>
  <c r="F12" i="4"/>
  <c r="E12" i="4" s="1"/>
  <c r="F10" i="4"/>
  <c r="E10" i="4" s="1"/>
  <c r="D13" i="4"/>
  <c r="C13" i="4"/>
  <c r="D12" i="4"/>
  <c r="C12" i="4"/>
  <c r="D10" i="4"/>
  <c r="D16" i="7"/>
  <c r="D14" i="7"/>
  <c r="C14" i="7"/>
  <c r="G14" i="7"/>
  <c r="G11" i="7"/>
  <c r="D11" i="7"/>
  <c r="C11" i="7"/>
  <c r="D13" i="7"/>
  <c r="E13" i="7"/>
  <c r="F13" i="7"/>
  <c r="G13" i="7"/>
  <c r="C13" i="7"/>
  <c r="D12" i="7"/>
  <c r="E12" i="7"/>
  <c r="F12" i="7"/>
  <c r="G12" i="7"/>
  <c r="C12" i="7"/>
  <c r="D10" i="7"/>
  <c r="E10" i="7"/>
  <c r="F10" i="7"/>
  <c r="G10" i="7"/>
  <c r="C10" i="7"/>
  <c r="D9" i="7"/>
  <c r="E9" i="7"/>
  <c r="F9" i="7"/>
  <c r="G9" i="7"/>
  <c r="C9" i="7"/>
  <c r="D8" i="7"/>
  <c r="E8" i="7"/>
  <c r="F8" i="7"/>
  <c r="G8" i="7"/>
  <c r="C8" i="7"/>
  <c r="G21" i="2"/>
  <c r="D19" i="2"/>
  <c r="C19" i="2"/>
  <c r="G10" i="2"/>
  <c r="D10" i="2"/>
  <c r="C10" i="2"/>
  <c r="D16" i="3"/>
  <c r="C16" i="3"/>
  <c r="G16" i="3"/>
  <c r="F17" i="3"/>
  <c r="D17" i="3"/>
  <c r="E17" i="3"/>
  <c r="G17" i="3"/>
  <c r="C17" i="3"/>
  <c r="C19" i="3" s="1"/>
  <c r="C35" i="3" s="1"/>
  <c r="F21" i="3"/>
  <c r="F22" i="3"/>
  <c r="F23" i="3"/>
  <c r="F24" i="3"/>
  <c r="F25" i="3"/>
  <c r="F27" i="3"/>
  <c r="F28" i="3"/>
  <c r="F29" i="3"/>
  <c r="F30" i="3"/>
  <c r="C34" i="3"/>
  <c r="D33" i="3"/>
  <c r="E33" i="3"/>
  <c r="F33" i="3"/>
  <c r="G33" i="3"/>
  <c r="C33" i="3"/>
  <c r="D32" i="3"/>
  <c r="E32" i="3"/>
  <c r="F32" i="3"/>
  <c r="G32" i="3"/>
  <c r="C32" i="3"/>
  <c r="G31" i="3"/>
  <c r="D31" i="3"/>
  <c r="C31" i="3"/>
  <c r="D29" i="3"/>
  <c r="E29" i="3"/>
  <c r="G29" i="3"/>
  <c r="C29" i="3"/>
  <c r="D28" i="3"/>
  <c r="E28" i="3"/>
  <c r="G28" i="3"/>
  <c r="C28" i="3"/>
  <c r="D27" i="3"/>
  <c r="E27" i="3"/>
  <c r="G27" i="3"/>
  <c r="C27" i="3"/>
  <c r="D26" i="3"/>
  <c r="E26" i="3"/>
  <c r="G26" i="3"/>
  <c r="C26" i="3"/>
  <c r="D25" i="3"/>
  <c r="E25" i="3"/>
  <c r="G25" i="3"/>
  <c r="C25" i="3"/>
  <c r="D24" i="3"/>
  <c r="E24" i="3"/>
  <c r="G24" i="3"/>
  <c r="C24" i="3"/>
  <c r="D23" i="3"/>
  <c r="E23" i="3"/>
  <c r="G23" i="3"/>
  <c r="C23" i="3"/>
  <c r="D22" i="3"/>
  <c r="E22" i="3"/>
  <c r="G22" i="3"/>
  <c r="C22" i="3"/>
  <c r="D21" i="3"/>
  <c r="E21" i="3"/>
  <c r="G21" i="3"/>
  <c r="C21" i="3"/>
  <c r="F20" i="3"/>
  <c r="D20" i="3"/>
  <c r="E20" i="3"/>
  <c r="G20" i="3"/>
  <c r="C20" i="3"/>
  <c r="D19" i="3"/>
  <c r="D35" i="3" s="1"/>
  <c r="D37" i="3" s="1"/>
  <c r="D18" i="3"/>
  <c r="E18" i="3"/>
  <c r="F18" i="3"/>
  <c r="G18" i="3"/>
  <c r="C18" i="3"/>
  <c r="D15" i="3"/>
  <c r="E15" i="3"/>
  <c r="F15" i="3"/>
  <c r="G15" i="3"/>
  <c r="C15" i="3"/>
  <c r="D14" i="3"/>
  <c r="E14" i="3"/>
  <c r="F14" i="3"/>
  <c r="G14" i="3"/>
  <c r="C14" i="3"/>
  <c r="D12" i="3"/>
  <c r="E12" i="3"/>
  <c r="F12" i="3"/>
  <c r="G12" i="3"/>
  <c r="C12" i="3"/>
  <c r="D11" i="3"/>
  <c r="E11" i="3"/>
  <c r="F11" i="3"/>
  <c r="G11" i="3"/>
  <c r="C11" i="3"/>
  <c r="D10" i="3"/>
  <c r="E10" i="3"/>
  <c r="F10" i="3"/>
  <c r="G10" i="3"/>
  <c r="C10" i="3"/>
  <c r="D9" i="3"/>
  <c r="E9" i="3"/>
  <c r="F9" i="3"/>
  <c r="G9" i="3"/>
  <c r="C9" i="3"/>
  <c r="D8" i="3"/>
  <c r="E8" i="3"/>
  <c r="G8" i="3"/>
  <c r="F8" i="3" s="1"/>
  <c r="C8" i="3"/>
  <c r="G57" i="5"/>
  <c r="G42" i="5"/>
  <c r="E41" i="5"/>
  <c r="E42" i="5"/>
  <c r="D42" i="5"/>
  <c r="C63" i="5"/>
  <c r="C57" i="5"/>
  <c r="C60" i="5"/>
  <c r="C61" i="5" s="1"/>
  <c r="D30" i="5"/>
  <c r="C30" i="5"/>
  <c r="G29" i="5"/>
  <c r="G30" i="5" s="1"/>
  <c r="D29" i="5"/>
  <c r="C20" i="5"/>
  <c r="E10" i="2" l="1"/>
  <c r="D30" i="3" l="1"/>
  <c r="D13" i="3"/>
  <c r="E52" i="5" l="1"/>
  <c r="E51" i="5" l="1"/>
  <c r="E46" i="5" l="1"/>
  <c r="C16" i="4" l="1"/>
  <c r="E10" i="5"/>
  <c r="E11" i="5"/>
  <c r="E9" i="5"/>
  <c r="F47" i="5"/>
  <c r="F48" i="5"/>
  <c r="F49" i="5"/>
  <c r="F50" i="5"/>
  <c r="F51" i="5"/>
  <c r="F53" i="5"/>
  <c r="F54" i="5"/>
  <c r="F55" i="5"/>
  <c r="F56" i="5"/>
  <c r="F46" i="5"/>
  <c r="F44" i="5"/>
  <c r="F43" i="5"/>
  <c r="E58" i="5"/>
  <c r="E47" i="5"/>
  <c r="E48" i="5"/>
  <c r="E49" i="5"/>
  <c r="E50" i="5"/>
  <c r="E53" i="5"/>
  <c r="E54" i="5"/>
  <c r="E55" i="5"/>
  <c r="E56" i="5"/>
  <c r="E44" i="5"/>
  <c r="E43" i="5"/>
  <c r="E35" i="5"/>
  <c r="E36" i="5"/>
  <c r="E37" i="5"/>
  <c r="E38" i="5"/>
  <c r="E39" i="5"/>
  <c r="E40" i="5"/>
  <c r="E34" i="5"/>
  <c r="E22" i="5"/>
  <c r="E23" i="5"/>
  <c r="E24" i="5"/>
  <c r="E21" i="5"/>
  <c r="E19" i="5"/>
  <c r="E18" i="5"/>
  <c r="E16" i="5"/>
  <c r="I16" i="4" l="1"/>
  <c r="D14" i="4"/>
  <c r="D16" i="4" s="1"/>
  <c r="F18" i="2" l="1"/>
  <c r="F17" i="2"/>
  <c r="E18" i="2"/>
  <c r="E17" i="2"/>
  <c r="C13" i="2"/>
  <c r="D13" i="2"/>
  <c r="F11" i="2"/>
  <c r="F12" i="2"/>
  <c r="F9" i="2"/>
  <c r="E9" i="2"/>
  <c r="E11" i="2"/>
  <c r="E12" i="2"/>
  <c r="D34" i="3"/>
  <c r="E12" i="5"/>
  <c r="C12" i="5"/>
  <c r="D12" i="5"/>
  <c r="D21" i="2" l="1"/>
  <c r="D57" i="5"/>
  <c r="D45" i="5"/>
  <c r="J16" i="4" l="1"/>
  <c r="D60" i="5"/>
  <c r="D61" i="5" s="1"/>
  <c r="D63" i="5" s="1"/>
  <c r="F35" i="5"/>
  <c r="F37" i="5"/>
  <c r="F40" i="5"/>
  <c r="F34" i="5"/>
  <c r="C26" i="5"/>
  <c r="D20" i="5"/>
  <c r="D17" i="5"/>
  <c r="F12" i="5"/>
  <c r="F11" i="5"/>
  <c r="F9" i="5"/>
  <c r="D26" i="5" l="1"/>
  <c r="F18" i="5"/>
  <c r="F16" i="5"/>
  <c r="F10" i="2" l="1"/>
  <c r="E13" i="2"/>
  <c r="E59" i="5" l="1"/>
  <c r="E57" i="5"/>
  <c r="F57" i="5"/>
  <c r="E11" i="7"/>
  <c r="F11" i="7"/>
  <c r="F42" i="5" l="1"/>
  <c r="G12" i="5"/>
  <c r="G19" i="2" l="1"/>
  <c r="F19" i="2" s="1"/>
  <c r="G13" i="3" l="1"/>
  <c r="E13" i="3" s="1"/>
  <c r="C37" i="3" l="1"/>
  <c r="C21" i="2"/>
  <c r="C16" i="7" s="1"/>
  <c r="E30" i="3" l="1"/>
  <c r="G60" i="5"/>
  <c r="F14" i="7" l="1"/>
  <c r="L15" i="4"/>
  <c r="F16" i="3"/>
  <c r="F31" i="3"/>
  <c r="G34" i="3"/>
  <c r="E60" i="5"/>
  <c r="G25" i="5"/>
  <c r="E14" i="7" l="1"/>
  <c r="E25" i="5"/>
  <c r="G45" i="5"/>
  <c r="E45" i="5"/>
  <c r="F15" i="4"/>
  <c r="G13" i="2"/>
  <c r="F45" i="5" l="1"/>
  <c r="G61" i="5"/>
  <c r="F61" i="5" s="1"/>
  <c r="E15" i="4"/>
  <c r="E61" i="5"/>
  <c r="F21" i="2"/>
  <c r="E19" i="2"/>
  <c r="F16" i="7" l="1"/>
  <c r="G16" i="7"/>
  <c r="G20" i="5"/>
  <c r="F20" i="5" s="1"/>
  <c r="G17" i="5"/>
  <c r="F17" i="5" l="1"/>
  <c r="G26" i="5"/>
  <c r="G63" i="5" s="1"/>
  <c r="F26" i="5" l="1"/>
  <c r="F63" i="5"/>
  <c r="K9" i="4"/>
  <c r="E34" i="3"/>
  <c r="G19" i="3" l="1"/>
  <c r="G35" i="3" s="1"/>
  <c r="F35" i="3" s="1"/>
  <c r="E19" i="3"/>
  <c r="E35" i="3" s="1"/>
  <c r="F19" i="3" l="1"/>
  <c r="E17" i="5"/>
  <c r="K10" i="4" l="1"/>
  <c r="G37" i="3"/>
  <c r="E20" i="5"/>
  <c r="E26" i="5" s="1"/>
  <c r="E63" i="5" s="1"/>
  <c r="E16" i="3" l="1"/>
  <c r="E31" i="3" l="1"/>
  <c r="E37" i="3" l="1"/>
  <c r="K14" i="4" l="1"/>
  <c r="L16" i="4"/>
  <c r="K16" i="4" s="1"/>
  <c r="E21" i="2"/>
  <c r="E16" i="7" s="1"/>
  <c r="F14" i="4" l="1"/>
  <c r="E14" i="4" l="1"/>
  <c r="F16" i="4"/>
  <c r="E16" i="4" l="1"/>
</calcChain>
</file>

<file path=xl/sharedStrings.xml><?xml version="1.0" encoding="utf-8"?>
<sst xmlns="http://schemas.openxmlformats.org/spreadsheetml/2006/main" count="274" uniqueCount="132">
  <si>
    <t>Főkönyvi szám</t>
  </si>
  <si>
    <t>Kiadások összesen</t>
  </si>
  <si>
    <t>0981311</t>
  </si>
  <si>
    <t>098161</t>
  </si>
  <si>
    <t>05110111</t>
  </si>
  <si>
    <t>0511091</t>
  </si>
  <si>
    <t>0511101</t>
  </si>
  <si>
    <t>0511131</t>
  </si>
  <si>
    <t>051221</t>
  </si>
  <si>
    <t>05211</t>
  </si>
  <si>
    <t>05261</t>
  </si>
  <si>
    <t>053111</t>
  </si>
  <si>
    <t>053121</t>
  </si>
  <si>
    <t>0532211</t>
  </si>
  <si>
    <t>053371</t>
  </si>
  <si>
    <t>053411</t>
  </si>
  <si>
    <t>053511</t>
  </si>
  <si>
    <t>053551</t>
  </si>
  <si>
    <t>Főkönyvi szám neve</t>
  </si>
  <si>
    <t>Előző év költségvetési maradványának igénybevétele</t>
  </si>
  <si>
    <t>Központi, irányító szervi támogatás</t>
  </si>
  <si>
    <t>Köztisztviselők,közalkalmazottak bére</t>
  </si>
  <si>
    <t>Közlekedési költségtérítés</t>
  </si>
  <si>
    <t>Egyéb költségtérítések</t>
  </si>
  <si>
    <t>Foglalkoztatottak egyéb személyi juttatásai</t>
  </si>
  <si>
    <t>Munkavégzésre irányuló egyéb jogviszonyban nem saját foglalkoztatottnak fizetett juttatások</t>
  </si>
  <si>
    <t>Szociális hozzájárulási adó</t>
  </si>
  <si>
    <t>Más járulék fizetési kötelezettség</t>
  </si>
  <si>
    <t>Szakmai anyagok beszerzése</t>
  </si>
  <si>
    <t>Üzemeltetési anyagok beszerzése</t>
  </si>
  <si>
    <t>Egyéb szolgáltatások</t>
  </si>
  <si>
    <t>Kiküldetések kiadásai</t>
  </si>
  <si>
    <t>Működési célú előzetesen felszámított általános forgalmi adó</t>
  </si>
  <si>
    <t>Egyéb dologi kiadások</t>
  </si>
  <si>
    <t>Bevételek</t>
  </si>
  <si>
    <t>Személyi juttatások</t>
  </si>
  <si>
    <t>Munkaadót terhelő járulékok</t>
  </si>
  <si>
    <t>Dologi kiadások</t>
  </si>
  <si>
    <t>Kiadások</t>
  </si>
  <si>
    <t>Főkönyvi szám név</t>
  </si>
  <si>
    <t>Kiadás összesen:</t>
  </si>
  <si>
    <t>Kiadások kormányati funkciók (COFOG) szerinti bontásban</t>
  </si>
  <si>
    <t>Intézmény fin.(állami tám.)</t>
  </si>
  <si>
    <t>Munkaadót terh. befizetések</t>
  </si>
  <si>
    <t>Intézmény fin.(önkorm.hozzáj.)</t>
  </si>
  <si>
    <t>Tárgyévi működési kiadások</t>
  </si>
  <si>
    <t>Pénzmaradvány</t>
  </si>
  <si>
    <t>Mindösszesen</t>
  </si>
  <si>
    <t>Mérleg</t>
  </si>
  <si>
    <t>adatok: Ft-ban</t>
  </si>
  <si>
    <t xml:space="preserve">Összes intézményi kiadás: </t>
  </si>
  <si>
    <t>adatok: ezer Ft-ban</t>
  </si>
  <si>
    <t>Megnevezés</t>
  </si>
  <si>
    <t>052</t>
  </si>
  <si>
    <t>053</t>
  </si>
  <si>
    <t>09813</t>
  </si>
  <si>
    <t>09816</t>
  </si>
  <si>
    <t>-ebből állami normatív támogatás</t>
  </si>
  <si>
    <t>%</t>
  </si>
  <si>
    <t>Eredeti EI</t>
  </si>
  <si>
    <t>051</t>
  </si>
  <si>
    <t>Egyéb dologi kiadások - kerekítési különbözet</t>
  </si>
  <si>
    <t>09411</t>
  </si>
  <si>
    <t xml:space="preserve">Egyéb működési bevételek </t>
  </si>
  <si>
    <t>Összesen:</t>
  </si>
  <si>
    <t>Bevételek összesen:</t>
  </si>
  <si>
    <t>Egyéb működési bevételek</t>
  </si>
  <si>
    <t>0511071</t>
  </si>
  <si>
    <t>Béren kívüli juttatások</t>
  </si>
  <si>
    <t>Munkaadót terhelő járulékok:</t>
  </si>
  <si>
    <t>053211</t>
  </si>
  <si>
    <t>Informatikai szolgáltatások igénybevétele</t>
  </si>
  <si>
    <t xml:space="preserve">Egyéb kommunikációs szolgáltatások </t>
  </si>
  <si>
    <t>05231</t>
  </si>
  <si>
    <t>05237</t>
  </si>
  <si>
    <t>Munkáltatót terhelő személyi jövedelemadó kiadásai</t>
  </si>
  <si>
    <t>053221</t>
  </si>
  <si>
    <t>09161</t>
  </si>
  <si>
    <t xml:space="preserve">Egyéb működési c. tám. </t>
  </si>
  <si>
    <t>Tárgyévi működési bevételek</t>
  </si>
  <si>
    <t>082042 - Könyvtári állomány gyarapítása, nyilvántartása</t>
  </si>
  <si>
    <t>082044 - Könyvtári szolgáltatások</t>
  </si>
  <si>
    <t>Könyvtáros megbízási díja</t>
  </si>
  <si>
    <t>053341</t>
  </si>
  <si>
    <t>Karbantartás, kisjavítási szolgáltatások</t>
  </si>
  <si>
    <t>053311</t>
  </si>
  <si>
    <t>0533111</t>
  </si>
  <si>
    <t>05641</t>
  </si>
  <si>
    <t>Egyéb tárgyi eszközök beszerzése</t>
  </si>
  <si>
    <t>05671</t>
  </si>
  <si>
    <t xml:space="preserve">Beruházási kiadások </t>
  </si>
  <si>
    <t>Beruházási célú, előzetesen felszámított általános forgalmi adó</t>
  </si>
  <si>
    <t>018030 - Támogatási célú finanszírozási műveletek</t>
  </si>
  <si>
    <t>082092 - Közművelődés - hagyományos közösségi kulturális értékek gondozása</t>
  </si>
  <si>
    <t>082092 - Közművelődés, hagyományos közösségi kulturális értékek gondozása</t>
  </si>
  <si>
    <t>Bevételek kormányati funkciók (COFOG) szerinti bontásban</t>
  </si>
  <si>
    <t>-ebből fenntartói támogatás (Piliscsév Község Önk.)</t>
  </si>
  <si>
    <t>094041</t>
  </si>
  <si>
    <t>Tulajdonosi bevételek</t>
  </si>
  <si>
    <t xml:space="preserve">Közüzemi díjak </t>
  </si>
  <si>
    <t>Karbantartás, kisjavítás szolgáltatások</t>
  </si>
  <si>
    <t>Beruházások, fejlesztések</t>
  </si>
  <si>
    <t>Bevételek összesen</t>
  </si>
  <si>
    <t>09404</t>
  </si>
  <si>
    <t>056</t>
  </si>
  <si>
    <t>Beruházások</t>
  </si>
  <si>
    <t>0511121</t>
  </si>
  <si>
    <t>Szociális támogatások</t>
  </si>
  <si>
    <t>051121</t>
  </si>
  <si>
    <t>Változás</t>
  </si>
  <si>
    <t>Ellenőrzés</t>
  </si>
  <si>
    <t>Ellenőrzés:</t>
  </si>
  <si>
    <t>Led fal pályázatból, tükör, rolók, fellépő, stb.</t>
  </si>
  <si>
    <t>Bankktg hj. 2-3 fő részére</t>
  </si>
  <si>
    <t>Önkéntes EP 2-3 fő részére, betegszabadság</t>
  </si>
  <si>
    <t>Kálmánfi Béla Művelődési Ház és Könyvtár</t>
  </si>
  <si>
    <t>II. sz. EI mód.</t>
  </si>
  <si>
    <t>II.sz. EI mód.</t>
  </si>
  <si>
    <t>III.sz. EI mód.</t>
  </si>
  <si>
    <t>III. sz. EI mód.</t>
  </si>
  <si>
    <t>CS.K. kiküldetés</t>
  </si>
  <si>
    <t>053361</t>
  </si>
  <si>
    <t>Szakmai tevékenységet segítő szolgáltatás</t>
  </si>
  <si>
    <t>082091 - Közművelődés - közösségi és társadalmi részvétel fejlesztése</t>
  </si>
  <si>
    <t>Közüzemi díjak</t>
  </si>
  <si>
    <t>2021. évi költségvetés III. számú előirányzat módosítása</t>
  </si>
  <si>
    <t>051231</t>
  </si>
  <si>
    <t>Egyéb külső személyi juttatások</t>
  </si>
  <si>
    <t>2021. évi költségvetés III. számú módosítása</t>
  </si>
  <si>
    <t>2021. évi eredeti EI</t>
  </si>
  <si>
    <t>2021.II.sz. EI mód.</t>
  </si>
  <si>
    <t>2021.III.sz. EI mód.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</si>
</sst>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F_t_-;\-* #,##0.00\ _F_t_-;_-* &quot;-&quot;??\ _F_t_-;_-@_-"/>
    <numFmt numFmtId="165" formatCode="[$-1040E]#,##0\ &quot;Ft&quot;"/>
  </numFmts>
  <fonts count="28" x14ac:knownFonts="1">
    <font>
      <sz val="10"/>
      <name val="Arial"/>
    </font>
    <font>
      <sz val="9"/>
      <name val="Times New Roman"/>
      <family val="1"/>
      <charset val="238"/>
    </font>
    <font>
      <b/>
      <sz val="10"/>
      <name val="Arial CE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8"/>
      <name val="Arial"/>
      <family val="2"/>
      <charset val="238"/>
    </font>
    <font>
      <b/>
      <i/>
      <sz val="10"/>
      <name val="Arial"/>
      <family val="2"/>
      <charset val="238"/>
    </font>
    <font>
      <b/>
      <sz val="7"/>
      <color indexed="8"/>
      <name val="Verdana"/>
      <family val="2"/>
      <charset val="238"/>
    </font>
    <font>
      <sz val="7"/>
      <color indexed="8"/>
      <name val="Verdana"/>
      <family val="2"/>
      <charset val="238"/>
    </font>
    <font>
      <sz val="10"/>
      <name val="Arial"/>
      <family val="2"/>
      <charset val="238"/>
    </font>
    <font>
      <b/>
      <sz val="7"/>
      <color indexed="8"/>
      <name val="Verdana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2"/>
      <color rgb="FFFF0000"/>
      <name val="Times New Roman"/>
      <family val="1"/>
      <charset val="238"/>
    </font>
    <font>
      <b/>
      <i/>
      <sz val="7"/>
      <color indexed="8"/>
      <name val="Verdana"/>
      <family val="2"/>
      <charset val="238"/>
    </font>
    <font>
      <b/>
      <sz val="10"/>
      <name val="Verdana"/>
      <family val="2"/>
      <charset val="238"/>
    </font>
    <font>
      <b/>
      <sz val="7"/>
      <name val="Verdana"/>
      <family val="2"/>
      <charset val="238"/>
    </font>
    <font>
      <sz val="7"/>
      <name val="Verdana"/>
      <family val="2"/>
      <charset val="238"/>
    </font>
    <font>
      <i/>
      <sz val="7"/>
      <name val="Verdana"/>
      <family val="2"/>
      <charset val="238"/>
    </font>
    <font>
      <b/>
      <sz val="8"/>
      <name val="Verdana"/>
      <family val="2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b/>
      <i/>
      <sz val="8"/>
      <name val="Verdana"/>
      <family val="2"/>
      <charset val="238"/>
    </font>
    <font>
      <i/>
      <sz val="8"/>
      <name val="Verdana"/>
      <family val="2"/>
      <charset val="238"/>
    </font>
    <font>
      <i/>
      <sz val="10"/>
      <color rgb="FFFF0000"/>
      <name val="Arial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63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3"/>
      </patternFill>
    </fill>
    <fill>
      <patternFill patternType="solid">
        <fgColor indexed="13"/>
        <bgColor indexed="0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63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0" fillId="0" borderId="0" quotePrefix="1" applyFont="0" applyFill="0" applyBorder="0" applyAlignment="0">
      <protection locked="0"/>
    </xf>
    <xf numFmtId="9" fontId="10" fillId="0" borderId="0" quotePrefix="1" applyFont="0" applyFill="0" applyBorder="0" applyAlignment="0">
      <protection locked="0"/>
    </xf>
  </cellStyleXfs>
  <cellXfs count="395">
    <xf numFmtId="0" fontId="0" fillId="0" borderId="0" xfId="0"/>
    <xf numFmtId="0" fontId="0" fillId="0" borderId="0" xfId="0" applyAlignment="1"/>
    <xf numFmtId="0" fontId="9" fillId="0" borderId="2" xfId="0" applyFont="1" applyBorder="1" applyAlignment="1" applyProtection="1">
      <alignment vertical="center" wrapText="1" readingOrder="1"/>
      <protection locked="0"/>
    </xf>
    <xf numFmtId="0" fontId="9" fillId="0" borderId="11" xfId="0" applyFont="1" applyBorder="1" applyAlignment="1" applyProtection="1">
      <alignment vertical="center" wrapText="1" readingOrder="1"/>
      <protection locked="0"/>
    </xf>
    <xf numFmtId="0" fontId="9" fillId="0" borderId="5" xfId="0" applyFont="1" applyBorder="1" applyAlignment="1" applyProtection="1">
      <alignment vertical="center" wrapText="1" readingOrder="1"/>
      <protection locked="0"/>
    </xf>
    <xf numFmtId="0" fontId="9" fillId="0" borderId="6" xfId="0" applyFont="1" applyBorder="1" applyAlignment="1" applyProtection="1">
      <alignment vertical="center" wrapText="1" readingOrder="1"/>
      <protection locked="0"/>
    </xf>
    <xf numFmtId="0" fontId="12" fillId="9" borderId="0" xfId="0" applyFont="1" applyFill="1"/>
    <xf numFmtId="0" fontId="2" fillId="0" borderId="0" xfId="0" applyFont="1" applyFill="1" applyAlignment="1"/>
    <xf numFmtId="0" fontId="0" fillId="0" borderId="0" xfId="0" applyFill="1"/>
    <xf numFmtId="0" fontId="9" fillId="0" borderId="3" xfId="0" applyFont="1" applyBorder="1" applyAlignment="1" applyProtection="1">
      <alignment vertical="center" wrapText="1" readingOrder="1"/>
      <protection locked="0"/>
    </xf>
    <xf numFmtId="0" fontId="9" fillId="0" borderId="4" xfId="0" applyFont="1" applyBorder="1" applyAlignment="1" applyProtection="1">
      <alignment vertical="center" wrapText="1" readingOrder="1"/>
      <protection locked="0"/>
    </xf>
    <xf numFmtId="0" fontId="13" fillId="0" borderId="0" xfId="0" applyFont="1" applyAlignment="1">
      <alignment horizontal="right"/>
    </xf>
    <xf numFmtId="3" fontId="9" fillId="0" borderId="2" xfId="0" applyNumberFormat="1" applyFont="1" applyBorder="1" applyAlignment="1" applyProtection="1">
      <alignment vertical="center" wrapText="1" readingOrder="1"/>
      <protection locked="0"/>
    </xf>
    <xf numFmtId="3" fontId="9" fillId="0" borderId="15" xfId="0" applyNumberFormat="1" applyFont="1" applyBorder="1" applyAlignment="1" applyProtection="1">
      <alignment vertical="center" wrapText="1" readingOrder="1"/>
      <protection locked="0"/>
    </xf>
    <xf numFmtId="3" fontId="9" fillId="0" borderId="20" xfId="0" applyNumberFormat="1" applyFont="1" applyBorder="1" applyAlignment="1" applyProtection="1">
      <alignment vertical="center" wrapText="1" readingOrder="1"/>
      <protection locked="0"/>
    </xf>
    <xf numFmtId="3" fontId="9" fillId="0" borderId="16" xfId="0" applyNumberFormat="1" applyFont="1" applyBorder="1" applyAlignment="1" applyProtection="1">
      <alignment vertical="center" wrapText="1" readingOrder="1"/>
      <protection locked="0"/>
    </xf>
    <xf numFmtId="3" fontId="9" fillId="0" borderId="4" xfId="0" applyNumberFormat="1" applyFont="1" applyBorder="1" applyAlignment="1" applyProtection="1">
      <alignment vertical="center" wrapText="1" readingOrder="1"/>
      <protection locked="0"/>
    </xf>
    <xf numFmtId="3" fontId="1" fillId="3" borderId="0" xfId="0" applyNumberFormat="1" applyFont="1" applyFill="1" applyBorder="1" applyAlignment="1" applyProtection="1">
      <alignment horizontal="right" vertical="center" wrapText="1" shrinkToFit="1"/>
    </xf>
    <xf numFmtId="0" fontId="0" fillId="0" borderId="0" xfId="0" applyBorder="1"/>
    <xf numFmtId="3" fontId="14" fillId="0" borderId="0" xfId="0" applyNumberFormat="1" applyFont="1" applyFill="1" applyBorder="1"/>
    <xf numFmtId="0" fontId="8" fillId="14" borderId="15" xfId="0" applyFont="1" applyFill="1" applyBorder="1" applyAlignment="1" applyProtection="1">
      <alignment horizontal="center" vertical="center" wrapText="1" readingOrder="1"/>
      <protection locked="0"/>
    </xf>
    <xf numFmtId="0" fontId="8" fillId="14" borderId="19" xfId="0" applyFont="1" applyFill="1" applyBorder="1" applyAlignment="1" applyProtection="1">
      <alignment horizontal="center" vertical="center" wrapText="1" readingOrder="1"/>
      <protection locked="0"/>
    </xf>
    <xf numFmtId="0" fontId="3" fillId="14" borderId="26" xfId="0" applyFont="1" applyFill="1" applyBorder="1"/>
    <xf numFmtId="0" fontId="3" fillId="14" borderId="27" xfId="0" applyFont="1" applyFill="1" applyBorder="1"/>
    <xf numFmtId="3" fontId="3" fillId="14" borderId="25" xfId="0" applyNumberFormat="1" applyFont="1" applyFill="1" applyBorder="1"/>
    <xf numFmtId="0" fontId="0" fillId="0" borderId="32" xfId="0" applyBorder="1"/>
    <xf numFmtId="3" fontId="0" fillId="0" borderId="0" xfId="0" applyNumberFormat="1" applyBorder="1"/>
    <xf numFmtId="3" fontId="0" fillId="0" borderId="33" xfId="0" applyNumberFormat="1" applyBorder="1"/>
    <xf numFmtId="0" fontId="9" fillId="0" borderId="22" xfId="0" applyFont="1" applyBorder="1" applyAlignment="1" applyProtection="1">
      <alignment vertical="center" wrapText="1" readingOrder="1"/>
      <protection locked="0"/>
    </xf>
    <xf numFmtId="3" fontId="11" fillId="14" borderId="8" xfId="0" applyNumberFormat="1" applyFont="1" applyFill="1" applyBorder="1" applyAlignment="1" applyProtection="1">
      <alignment vertical="center" wrapText="1" readingOrder="1"/>
      <protection locked="0"/>
    </xf>
    <xf numFmtId="49" fontId="9" fillId="0" borderId="5" xfId="0" applyNumberFormat="1" applyFont="1" applyBorder="1" applyAlignment="1" applyProtection="1">
      <alignment vertical="center" wrapText="1" readingOrder="1"/>
      <protection locked="0"/>
    </xf>
    <xf numFmtId="3" fontId="0" fillId="0" borderId="0" xfId="0" applyNumberFormat="1" applyAlignment="1"/>
    <xf numFmtId="3" fontId="5" fillId="0" borderId="0" xfId="1" applyNumberFormat="1" applyFont="1" applyFill="1" applyBorder="1" applyAlignment="1">
      <protection locked="0"/>
    </xf>
    <xf numFmtId="3" fontId="5" fillId="0" borderId="0" xfId="1" applyNumberFormat="1" applyFont="1" applyFill="1" applyBorder="1">
      <protection locked="0"/>
    </xf>
    <xf numFmtId="3" fontId="4" fillId="0" borderId="0" xfId="1" applyNumberFormat="1" applyFont="1" applyFill="1" applyBorder="1" applyAlignment="1">
      <alignment horizontal="right"/>
      <protection locked="0"/>
    </xf>
    <xf numFmtId="0" fontId="15" fillId="0" borderId="0" xfId="0" applyFont="1"/>
    <xf numFmtId="3" fontId="16" fillId="0" borderId="0" xfId="1" applyNumberFormat="1" applyFont="1" applyFill="1" applyBorder="1">
      <protection locked="0"/>
    </xf>
    <xf numFmtId="3" fontId="15" fillId="0" borderId="0" xfId="0" applyNumberFormat="1" applyFont="1"/>
    <xf numFmtId="3" fontId="14" fillId="0" borderId="0" xfId="0" applyNumberFormat="1" applyFont="1"/>
    <xf numFmtId="0" fontId="8" fillId="14" borderId="1" xfId="0" applyFont="1" applyFill="1" applyBorder="1" applyAlignment="1" applyProtection="1">
      <alignment horizontal="center" vertical="center" wrapText="1" readingOrder="1"/>
      <protection locked="0"/>
    </xf>
    <xf numFmtId="0" fontId="9" fillId="0" borderId="29" xfId="0" applyFont="1" applyBorder="1" applyAlignment="1" applyProtection="1">
      <alignment vertical="center" wrapText="1" readingOrder="1"/>
      <protection locked="0"/>
    </xf>
    <xf numFmtId="0" fontId="9" fillId="0" borderId="31" xfId="0" applyFont="1" applyBorder="1" applyAlignment="1" applyProtection="1">
      <alignment vertical="center" wrapText="1" readingOrder="1"/>
      <protection locked="0"/>
    </xf>
    <xf numFmtId="0" fontId="9" fillId="0" borderId="34" xfId="0" applyFont="1" applyBorder="1" applyAlignment="1" applyProtection="1">
      <alignment vertical="center" wrapText="1" readingOrder="1"/>
      <protection locked="0"/>
    </xf>
    <xf numFmtId="0" fontId="9" fillId="0" borderId="42" xfId="0" applyFont="1" applyBorder="1" applyAlignment="1" applyProtection="1">
      <alignment vertical="center" wrapText="1" readingOrder="1"/>
      <protection locked="0"/>
    </xf>
    <xf numFmtId="3" fontId="9" fillId="0" borderId="30" xfId="0" applyNumberFormat="1" applyFont="1" applyBorder="1" applyAlignment="1" applyProtection="1">
      <alignment vertical="center" wrapText="1" readingOrder="1"/>
      <protection locked="0"/>
    </xf>
    <xf numFmtId="3" fontId="9" fillId="0" borderId="16" xfId="0" applyNumberFormat="1" applyFont="1" applyFill="1" applyBorder="1" applyAlignment="1" applyProtection="1">
      <alignment vertical="center" wrapText="1" readingOrder="1"/>
      <protection locked="0"/>
    </xf>
    <xf numFmtId="49" fontId="9" fillId="0" borderId="11" xfId="0" applyNumberFormat="1" applyFont="1" applyBorder="1" applyAlignment="1" applyProtection="1">
      <alignment vertical="center" wrapText="1" readingOrder="1"/>
      <protection locked="0"/>
    </xf>
    <xf numFmtId="3" fontId="9" fillId="0" borderId="4" xfId="0" applyNumberFormat="1" applyFont="1" applyBorder="1" applyAlignment="1" applyProtection="1">
      <alignment horizontal="center" vertical="center" wrapText="1" readingOrder="1"/>
      <protection locked="0"/>
    </xf>
    <xf numFmtId="3" fontId="11" fillId="14" borderId="8" xfId="0" applyNumberFormat="1" applyFont="1" applyFill="1" applyBorder="1" applyAlignment="1" applyProtection="1">
      <alignment horizontal="center" vertical="center" wrapText="1" readingOrder="1"/>
      <protection locked="0"/>
    </xf>
    <xf numFmtId="0" fontId="13" fillId="0" borderId="0" xfId="0" applyFont="1"/>
    <xf numFmtId="3" fontId="0" fillId="0" borderId="0" xfId="0" applyNumberFormat="1"/>
    <xf numFmtId="49" fontId="9" fillId="0" borderId="42" xfId="0" applyNumberFormat="1" applyFont="1" applyBorder="1" applyAlignment="1" applyProtection="1">
      <alignment vertical="center" wrapText="1" readingOrder="1"/>
      <protection locked="0"/>
    </xf>
    <xf numFmtId="3" fontId="9" fillId="0" borderId="23" xfId="0" applyNumberFormat="1" applyFont="1" applyBorder="1" applyAlignment="1" applyProtection="1">
      <alignment horizontal="center" vertical="center" wrapText="1" readingOrder="1"/>
      <protection locked="0"/>
    </xf>
    <xf numFmtId="3" fontId="8" fillId="16" borderId="7" xfId="0" applyNumberFormat="1" applyFont="1" applyFill="1" applyBorder="1" applyAlignment="1" applyProtection="1">
      <alignment horizontal="center" vertical="center" wrapText="1" readingOrder="1"/>
      <protection locked="0"/>
    </xf>
    <xf numFmtId="3" fontId="8" fillId="16" borderId="8" xfId="0" applyNumberFormat="1" applyFont="1" applyFill="1" applyBorder="1" applyAlignment="1" applyProtection="1">
      <alignment vertical="center" wrapText="1" readingOrder="1"/>
      <protection locked="0"/>
    </xf>
    <xf numFmtId="3" fontId="9" fillId="0" borderId="2" xfId="0" applyNumberFormat="1" applyFont="1" applyBorder="1" applyAlignment="1" applyProtection="1">
      <alignment horizontal="center" vertical="center" wrapText="1" readingOrder="1"/>
      <protection locked="0"/>
    </xf>
    <xf numFmtId="0" fontId="9" fillId="0" borderId="2" xfId="0" applyFont="1" applyFill="1" applyBorder="1" applyAlignment="1" applyProtection="1">
      <alignment vertical="center" wrapText="1" readingOrder="1"/>
      <protection locked="0"/>
    </xf>
    <xf numFmtId="3" fontId="9" fillId="0" borderId="15" xfId="0" applyNumberFormat="1" applyFont="1" applyFill="1" applyBorder="1" applyAlignment="1" applyProtection="1">
      <alignment vertical="center" wrapText="1" readingOrder="1"/>
      <protection locked="0"/>
    </xf>
    <xf numFmtId="0" fontId="9" fillId="0" borderId="6" xfId="0" applyFont="1" applyFill="1" applyBorder="1" applyAlignment="1" applyProtection="1">
      <alignment vertical="center" wrapText="1" readingOrder="1"/>
      <protection locked="0"/>
    </xf>
    <xf numFmtId="3" fontId="9" fillId="0" borderId="20" xfId="0" applyNumberFormat="1" applyFont="1" applyFill="1" applyBorder="1" applyAlignment="1" applyProtection="1">
      <alignment vertical="center" wrapText="1" readingOrder="1"/>
      <protection locked="0"/>
    </xf>
    <xf numFmtId="3" fontId="8" fillId="16" borderId="7" xfId="0" applyNumberFormat="1" applyFont="1" applyFill="1" applyBorder="1" applyAlignment="1" applyProtection="1">
      <alignment vertical="center" wrapText="1" readingOrder="1"/>
      <protection locked="0"/>
    </xf>
    <xf numFmtId="0" fontId="9" fillId="0" borderId="9" xfId="0" applyFont="1" applyBorder="1" applyAlignment="1" applyProtection="1">
      <alignment vertical="center" wrapText="1" readingOrder="1"/>
      <protection locked="0"/>
    </xf>
    <xf numFmtId="3" fontId="9" fillId="0" borderId="4" xfId="0" applyNumberFormat="1" applyFont="1" applyFill="1" applyBorder="1" applyAlignment="1" applyProtection="1">
      <alignment vertical="center" wrapText="1" readingOrder="1"/>
      <protection locked="0"/>
    </xf>
    <xf numFmtId="0" fontId="9" fillId="0" borderId="12" xfId="0" applyFont="1" applyBorder="1" applyAlignment="1" applyProtection="1">
      <alignment vertical="center" wrapText="1" readingOrder="1"/>
      <protection locked="0"/>
    </xf>
    <xf numFmtId="3" fontId="9" fillId="0" borderId="13" xfId="0" applyNumberFormat="1" applyFont="1" applyBorder="1" applyAlignment="1" applyProtection="1">
      <alignment vertical="center" wrapText="1" readingOrder="1"/>
      <protection locked="0"/>
    </xf>
    <xf numFmtId="49" fontId="9" fillId="0" borderId="9" xfId="0" applyNumberFormat="1" applyFont="1" applyBorder="1" applyAlignment="1" applyProtection="1">
      <alignment vertical="center" wrapText="1" readingOrder="1"/>
      <protection locked="0"/>
    </xf>
    <xf numFmtId="3" fontId="9" fillId="0" borderId="10" xfId="0" applyNumberFormat="1" applyFont="1" applyBorder="1" applyAlignment="1" applyProtection="1">
      <alignment vertical="center" wrapText="1" readingOrder="1"/>
      <protection locked="0"/>
    </xf>
    <xf numFmtId="3" fontId="9" fillId="0" borderId="10" xfId="0" applyNumberFormat="1" applyFont="1" applyBorder="1" applyAlignment="1" applyProtection="1">
      <alignment horizontal="center" vertical="center" wrapText="1" readingOrder="1"/>
      <protection locked="0"/>
    </xf>
    <xf numFmtId="3" fontId="8" fillId="16" borderId="38" xfId="0" applyNumberFormat="1" applyFont="1" applyFill="1" applyBorder="1" applyAlignment="1" applyProtection="1">
      <alignment vertical="center" wrapText="1" readingOrder="1"/>
      <protection locked="0"/>
    </xf>
    <xf numFmtId="3" fontId="11" fillId="14" borderId="51" xfId="0" applyNumberFormat="1" applyFont="1" applyFill="1" applyBorder="1" applyAlignment="1" applyProtection="1">
      <alignment vertical="center" wrapText="1" readingOrder="1"/>
      <protection locked="0"/>
    </xf>
    <xf numFmtId="0" fontId="13" fillId="0" borderId="0" xfId="0" applyFont="1" applyFill="1"/>
    <xf numFmtId="0" fontId="17" fillId="0" borderId="0" xfId="0" applyFont="1" applyFill="1" applyBorder="1" applyAlignment="1" applyProtection="1">
      <alignment horizontal="center" vertical="center" wrapText="1" readingOrder="1"/>
      <protection locked="0"/>
    </xf>
    <xf numFmtId="0" fontId="7" fillId="0" borderId="0" xfId="0" applyFont="1" applyFill="1"/>
    <xf numFmtId="165" fontId="13" fillId="0" borderId="0" xfId="0" applyNumberFormat="1" applyFont="1"/>
    <xf numFmtId="0" fontId="13" fillId="9" borderId="0" xfId="0" applyFont="1" applyFill="1"/>
    <xf numFmtId="49" fontId="9" fillId="0" borderId="9" xfId="0" applyNumberFormat="1" applyFont="1" applyFill="1" applyBorder="1" applyAlignment="1" applyProtection="1">
      <alignment vertical="center" wrapText="1" readingOrder="1"/>
      <protection locked="0"/>
    </xf>
    <xf numFmtId="3" fontId="9" fillId="0" borderId="10" xfId="0" applyNumberFormat="1" applyFont="1" applyFill="1" applyBorder="1" applyAlignment="1" applyProtection="1">
      <alignment vertical="center" wrapText="1" readingOrder="1"/>
      <protection locked="0"/>
    </xf>
    <xf numFmtId="49" fontId="9" fillId="0" borderId="3" xfId="0" applyNumberFormat="1" applyFont="1" applyFill="1" applyBorder="1" applyAlignment="1" applyProtection="1">
      <alignment vertical="center" wrapText="1" readingOrder="1"/>
      <protection locked="0"/>
    </xf>
    <xf numFmtId="3" fontId="11" fillId="14" borderId="51" xfId="0" applyNumberFormat="1" applyFont="1" applyFill="1" applyBorder="1" applyAlignment="1" applyProtection="1">
      <alignment horizontal="center" vertical="center" wrapText="1" readingOrder="1"/>
      <protection locked="0"/>
    </xf>
    <xf numFmtId="0" fontId="9" fillId="0" borderId="10" xfId="0" applyFont="1" applyFill="1" applyBorder="1" applyAlignment="1" applyProtection="1">
      <alignment vertical="center" wrapText="1" readingOrder="1"/>
      <protection locked="0"/>
    </xf>
    <xf numFmtId="49" fontId="9" fillId="0" borderId="11" xfId="0" applyNumberFormat="1" applyFont="1" applyFill="1" applyBorder="1" applyAlignment="1" applyProtection="1">
      <alignment vertical="center" wrapText="1" readingOrder="1"/>
      <protection locked="0"/>
    </xf>
    <xf numFmtId="3" fontId="3" fillId="14" borderId="25" xfId="0" applyNumberFormat="1" applyFont="1" applyFill="1" applyBorder="1" applyAlignment="1">
      <alignment horizontal="center"/>
    </xf>
    <xf numFmtId="0" fontId="20" fillId="0" borderId="0" xfId="0" applyFont="1"/>
    <xf numFmtId="0" fontId="21" fillId="0" borderId="0" xfId="0" applyFont="1" applyAlignment="1">
      <alignment horizontal="right"/>
    </xf>
    <xf numFmtId="0" fontId="19" fillId="6" borderId="15" xfId="0" applyNumberFormat="1" applyFont="1" applyFill="1" applyBorder="1" applyAlignment="1" applyProtection="1">
      <alignment horizontal="center" vertical="center"/>
    </xf>
    <xf numFmtId="0" fontId="19" fillId="2" borderId="19" xfId="0" applyNumberFormat="1" applyFont="1" applyFill="1" applyBorder="1" applyAlignment="1" applyProtection="1">
      <alignment horizontal="center" vertical="center" wrapText="1" shrinkToFit="1"/>
    </xf>
    <xf numFmtId="49" fontId="20" fillId="3" borderId="3" xfId="0" applyNumberFormat="1" applyFont="1" applyFill="1" applyBorder="1" applyAlignment="1" applyProtection="1">
      <alignment horizontal="left" vertical="center" wrapText="1" shrinkToFit="1"/>
    </xf>
    <xf numFmtId="49" fontId="20" fillId="3" borderId="4" xfId="0" applyNumberFormat="1" applyFont="1" applyFill="1" applyBorder="1" applyAlignment="1" applyProtection="1">
      <alignment vertical="center" wrapText="1" shrinkToFit="1"/>
    </xf>
    <xf numFmtId="3" fontId="20" fillId="3" borderId="4" xfId="0" applyNumberFormat="1" applyFont="1" applyFill="1" applyBorder="1" applyAlignment="1" applyProtection="1">
      <alignment horizontal="center" vertical="center" wrapText="1" shrinkToFit="1"/>
    </xf>
    <xf numFmtId="3" fontId="20" fillId="3" borderId="16" xfId="0" applyNumberFormat="1" applyFont="1" applyFill="1" applyBorder="1" applyAlignment="1" applyProtection="1">
      <alignment vertical="center" wrapText="1" shrinkToFit="1"/>
    </xf>
    <xf numFmtId="49" fontId="20" fillId="3" borderId="6" xfId="0" applyNumberFormat="1" applyFont="1" applyFill="1" applyBorder="1" applyAlignment="1" applyProtection="1">
      <alignment vertical="center" wrapText="1" shrinkToFit="1"/>
    </xf>
    <xf numFmtId="3" fontId="20" fillId="3" borderId="24" xfId="0" applyNumberFormat="1" applyFont="1" applyFill="1" applyBorder="1" applyAlignment="1" applyProtection="1">
      <alignment vertical="center" wrapText="1" shrinkToFit="1"/>
    </xf>
    <xf numFmtId="49" fontId="21" fillId="3" borderId="2" xfId="0" applyNumberFormat="1" applyFont="1" applyFill="1" applyBorder="1" applyAlignment="1" applyProtection="1">
      <alignment vertical="center" wrapText="1" shrinkToFit="1"/>
    </xf>
    <xf numFmtId="3" fontId="21" fillId="3" borderId="15" xfId="0" applyNumberFormat="1" applyFont="1" applyFill="1" applyBorder="1" applyAlignment="1" applyProtection="1">
      <alignment vertical="center" wrapText="1" shrinkToFit="1"/>
    </xf>
    <xf numFmtId="49" fontId="21" fillId="3" borderId="6" xfId="0" applyNumberFormat="1" applyFont="1" applyFill="1" applyBorder="1" applyAlignment="1" applyProtection="1">
      <alignment vertical="center" wrapText="1" shrinkToFit="1"/>
    </xf>
    <xf numFmtId="3" fontId="19" fillId="4" borderId="8" xfId="0" applyNumberFormat="1" applyFont="1" applyFill="1" applyBorder="1"/>
    <xf numFmtId="3" fontId="19" fillId="4" borderId="7" xfId="0" applyNumberFormat="1" applyFont="1" applyFill="1" applyBorder="1" applyAlignment="1">
      <alignment horizontal="center"/>
    </xf>
    <xf numFmtId="3" fontId="20" fillId="3" borderId="4" xfId="0" applyNumberFormat="1" applyFont="1" applyFill="1" applyBorder="1" applyAlignment="1" applyProtection="1">
      <alignment horizontal="right" vertical="center" wrapText="1" shrinkToFit="1"/>
    </xf>
    <xf numFmtId="49" fontId="20" fillId="0" borderId="3" xfId="0" applyNumberFormat="1" applyFont="1" applyFill="1" applyBorder="1" applyAlignment="1" applyProtection="1">
      <alignment horizontal="left" vertical="center" wrapText="1" shrinkToFit="1"/>
    </xf>
    <xf numFmtId="0" fontId="20" fillId="0" borderId="4" xfId="0" applyNumberFormat="1" applyFont="1" applyFill="1" applyBorder="1" applyAlignment="1" applyProtection="1">
      <alignment horizontal="left" vertical="center" wrapText="1" shrinkToFit="1"/>
    </xf>
    <xf numFmtId="3" fontId="20" fillId="0" borderId="4" xfId="0" applyNumberFormat="1" applyFont="1" applyFill="1" applyBorder="1" applyAlignment="1" applyProtection="1">
      <alignment horizontal="right" vertical="center" wrapText="1" shrinkToFit="1"/>
    </xf>
    <xf numFmtId="3" fontId="20" fillId="0" borderId="16" xfId="0" applyNumberFormat="1" applyFont="1" applyFill="1" applyBorder="1" applyAlignment="1" applyProtection="1">
      <alignment horizontal="right" vertical="center" wrapText="1" shrinkToFit="1"/>
    </xf>
    <xf numFmtId="3" fontId="20" fillId="3" borderId="16" xfId="0" applyNumberFormat="1" applyFont="1" applyFill="1" applyBorder="1" applyAlignment="1" applyProtection="1">
      <alignment horizontal="right" vertical="center" wrapText="1" shrinkToFit="1"/>
    </xf>
    <xf numFmtId="0" fontId="19" fillId="0" borderId="0" xfId="0" applyFont="1" applyFill="1" applyBorder="1" applyAlignment="1">
      <alignment horizontal="center"/>
    </xf>
    <xf numFmtId="3" fontId="19" fillId="0" borderId="0" xfId="0" applyNumberFormat="1" applyFont="1" applyFill="1" applyBorder="1"/>
    <xf numFmtId="3" fontId="19" fillId="0" borderId="0" xfId="0" applyNumberFormat="1" applyFont="1" applyFill="1" applyBorder="1" applyAlignment="1">
      <alignment horizontal="center"/>
    </xf>
    <xf numFmtId="3" fontId="19" fillId="4" borderId="8" xfId="0" applyNumberFormat="1" applyFont="1" applyFill="1" applyBorder="1" applyAlignment="1">
      <alignment horizontal="center"/>
    </xf>
    <xf numFmtId="0" fontId="22" fillId="13" borderId="17" xfId="0" applyNumberFormat="1" applyFont="1" applyFill="1" applyBorder="1" applyAlignment="1" applyProtection="1">
      <alignment horizontal="center" vertical="center"/>
    </xf>
    <xf numFmtId="0" fontId="22" fillId="10" borderId="1" xfId="0" applyNumberFormat="1" applyFont="1" applyFill="1" applyBorder="1" applyAlignment="1" applyProtection="1">
      <alignment horizontal="center" vertical="center" wrapText="1" shrinkToFit="1"/>
    </xf>
    <xf numFmtId="0" fontId="22" fillId="10" borderId="19" xfId="0" applyNumberFormat="1" applyFont="1" applyFill="1" applyBorder="1" applyAlignment="1" applyProtection="1">
      <alignment horizontal="center" vertical="center" wrapText="1" shrinkToFit="1"/>
    </xf>
    <xf numFmtId="49" fontId="23" fillId="3" borderId="3" xfId="0" applyNumberFormat="1" applyFont="1" applyFill="1" applyBorder="1" applyAlignment="1" applyProtection="1">
      <alignment vertical="center" wrapText="1" shrinkToFit="1"/>
    </xf>
    <xf numFmtId="49" fontId="23" fillId="0" borderId="4" xfId="0" applyNumberFormat="1" applyFont="1" applyFill="1" applyBorder="1" applyAlignment="1" applyProtection="1">
      <alignment horizontal="left" vertical="center" wrapText="1" shrinkToFit="1"/>
    </xf>
    <xf numFmtId="3" fontId="23" fillId="0" borderId="30" xfId="0" applyNumberFormat="1" applyFont="1" applyFill="1" applyBorder="1" applyAlignment="1" applyProtection="1">
      <alignment horizontal="right" vertical="center" wrapText="1" shrinkToFit="1"/>
    </xf>
    <xf numFmtId="3" fontId="23" fillId="0" borderId="4" xfId="0" applyNumberFormat="1" applyFont="1" applyFill="1" applyBorder="1" applyAlignment="1" applyProtection="1">
      <alignment horizontal="center" vertical="center" wrapText="1" shrinkToFit="1"/>
    </xf>
    <xf numFmtId="49" fontId="23" fillId="3" borderId="11" xfId="0" applyNumberFormat="1" applyFont="1" applyFill="1" applyBorder="1" applyAlignment="1" applyProtection="1">
      <alignment vertical="center" wrapText="1" shrinkToFit="1"/>
    </xf>
    <xf numFmtId="49" fontId="23" fillId="0" borderId="2" xfId="0" applyNumberFormat="1" applyFont="1" applyFill="1" applyBorder="1" applyAlignment="1" applyProtection="1">
      <alignment horizontal="left" vertical="center" wrapText="1" shrinkToFit="1"/>
    </xf>
    <xf numFmtId="3" fontId="23" fillId="0" borderId="15" xfId="0" applyNumberFormat="1" applyFont="1" applyFill="1" applyBorder="1" applyAlignment="1" applyProtection="1">
      <alignment horizontal="right" vertical="center" wrapText="1" shrinkToFit="1"/>
    </xf>
    <xf numFmtId="49" fontId="23" fillId="3" borderId="5" xfId="0" applyNumberFormat="1" applyFont="1" applyFill="1" applyBorder="1" applyAlignment="1" applyProtection="1">
      <alignment vertical="center" wrapText="1" shrinkToFit="1"/>
    </xf>
    <xf numFmtId="49" fontId="23" fillId="0" borderId="6" xfId="0" applyNumberFormat="1" applyFont="1" applyFill="1" applyBorder="1" applyAlignment="1" applyProtection="1">
      <alignment horizontal="left" vertical="center" wrapText="1" shrinkToFit="1"/>
    </xf>
    <xf numFmtId="3" fontId="23" fillId="0" borderId="45" xfId="0" applyNumberFormat="1" applyFont="1" applyFill="1" applyBorder="1" applyAlignment="1" applyProtection="1">
      <alignment horizontal="right" vertical="center" wrapText="1" shrinkToFit="1"/>
    </xf>
    <xf numFmtId="3" fontId="25" fillId="12" borderId="8" xfId="0" applyNumberFormat="1" applyFont="1" applyFill="1" applyBorder="1" applyAlignment="1" applyProtection="1">
      <alignment horizontal="right" vertical="center" wrapText="1" shrinkToFit="1"/>
    </xf>
    <xf numFmtId="3" fontId="25" fillId="12" borderId="7" xfId="0" applyNumberFormat="1" applyFont="1" applyFill="1" applyBorder="1" applyAlignment="1" applyProtection="1">
      <alignment horizontal="right" vertical="center" wrapText="1" shrinkToFit="1"/>
    </xf>
    <xf numFmtId="3" fontId="25" fillId="12" borderId="7" xfId="0" applyNumberFormat="1" applyFont="1" applyFill="1" applyBorder="1" applyAlignment="1" applyProtection="1">
      <alignment horizontal="center" vertical="center" wrapText="1" shrinkToFit="1"/>
    </xf>
    <xf numFmtId="49" fontId="23" fillId="3" borderId="2" xfId="0" applyNumberFormat="1" applyFont="1" applyFill="1" applyBorder="1" applyAlignment="1" applyProtection="1">
      <alignment vertical="center" wrapText="1" shrinkToFit="1"/>
    </xf>
    <xf numFmtId="49" fontId="23" fillId="3" borderId="30" xfId="0" applyNumberFormat="1" applyFont="1" applyFill="1" applyBorder="1" applyAlignment="1" applyProtection="1">
      <alignment horizontal="left" vertical="center" wrapText="1" shrinkToFit="1"/>
    </xf>
    <xf numFmtId="3" fontId="23" fillId="3" borderId="30" xfId="0" applyNumberFormat="1" applyFont="1" applyFill="1" applyBorder="1" applyAlignment="1" applyProtection="1">
      <alignment horizontal="right" vertical="center" wrapText="1" shrinkToFit="1"/>
    </xf>
    <xf numFmtId="49" fontId="23" fillId="3" borderId="29" xfId="0" applyNumberFormat="1" applyFont="1" applyFill="1" applyBorder="1" applyAlignment="1" applyProtection="1">
      <alignment horizontal="left" vertical="center" wrapText="1" shrinkToFit="1"/>
    </xf>
    <xf numFmtId="3" fontId="23" fillId="3" borderId="29" xfId="0" applyNumberFormat="1" applyFont="1" applyFill="1" applyBorder="1" applyAlignment="1" applyProtection="1">
      <alignment horizontal="right" vertical="center" wrapText="1" shrinkToFit="1"/>
    </xf>
    <xf numFmtId="3" fontId="23" fillId="0" borderId="29" xfId="0" applyNumberFormat="1" applyFont="1" applyFill="1" applyBorder="1" applyAlignment="1" applyProtection="1">
      <alignment horizontal="right" vertical="center" wrapText="1" shrinkToFit="1"/>
    </xf>
    <xf numFmtId="49" fontId="23" fillId="0" borderId="29" xfId="0" applyNumberFormat="1" applyFont="1" applyFill="1" applyBorder="1" applyAlignment="1" applyProtection="1">
      <alignment horizontal="left" vertical="center" wrapText="1" shrinkToFit="1"/>
    </xf>
    <xf numFmtId="49" fontId="23" fillId="0" borderId="2" xfId="0" applyNumberFormat="1" applyFont="1" applyFill="1" applyBorder="1" applyAlignment="1" applyProtection="1">
      <alignment vertical="center" wrapText="1" shrinkToFit="1"/>
    </xf>
    <xf numFmtId="49" fontId="23" fillId="0" borderId="11" xfId="0" applyNumberFormat="1" applyFont="1" applyFill="1" applyBorder="1" applyAlignment="1" applyProtection="1">
      <alignment vertical="center" wrapText="1" shrinkToFit="1"/>
    </xf>
    <xf numFmtId="49" fontId="23" fillId="0" borderId="5" xfId="0" applyNumberFormat="1" applyFont="1" applyFill="1" applyBorder="1" applyAlignment="1" applyProtection="1">
      <alignment vertical="center" wrapText="1" shrinkToFit="1"/>
    </xf>
    <xf numFmtId="3" fontId="23" fillId="0" borderId="44" xfId="0" applyNumberFormat="1" applyFont="1" applyFill="1" applyBorder="1" applyAlignment="1" applyProtection="1">
      <alignment horizontal="right" vertical="center" wrapText="1" shrinkToFit="1"/>
    </xf>
    <xf numFmtId="3" fontId="23" fillId="0" borderId="20" xfId="0" applyNumberFormat="1" applyFont="1" applyFill="1" applyBorder="1" applyAlignment="1" applyProtection="1">
      <alignment horizontal="right" vertical="center" wrapText="1" shrinkToFit="1"/>
    </xf>
    <xf numFmtId="3" fontId="25" fillId="12" borderId="8" xfId="0" applyNumberFormat="1" applyFont="1" applyFill="1" applyBorder="1" applyAlignment="1" applyProtection="1">
      <alignment horizontal="center" vertical="center" wrapText="1" shrinkToFit="1"/>
    </xf>
    <xf numFmtId="49" fontId="23" fillId="0" borderId="21" xfId="0" applyNumberFormat="1" applyFont="1" applyFill="1" applyBorder="1" applyAlignment="1" applyProtection="1">
      <alignment horizontal="left" vertical="center" wrapText="1" shrinkToFit="1"/>
    </xf>
    <xf numFmtId="49" fontId="23" fillId="0" borderId="12" xfId="0" applyNumberFormat="1" applyFont="1" applyFill="1" applyBorder="1" applyAlignment="1" applyProtection="1">
      <alignment horizontal="left" vertical="center" wrapText="1" shrinkToFit="1"/>
    </xf>
    <xf numFmtId="3" fontId="23" fillId="0" borderId="48" xfId="0" applyNumberFormat="1" applyFont="1" applyFill="1" applyBorder="1" applyAlignment="1" applyProtection="1">
      <alignment horizontal="right" vertical="center" wrapText="1" shrinkToFit="1"/>
    </xf>
    <xf numFmtId="3" fontId="23" fillId="0" borderId="23" xfId="0" applyNumberFormat="1" applyFont="1" applyFill="1" applyBorder="1" applyAlignment="1" applyProtection="1">
      <alignment horizontal="right" vertical="center" wrapText="1" shrinkToFit="1"/>
    </xf>
    <xf numFmtId="49" fontId="23" fillId="0" borderId="18" xfId="0" applyNumberFormat="1" applyFont="1" applyFill="1" applyBorder="1" applyAlignment="1" applyProtection="1">
      <alignment horizontal="left" vertical="center" wrapText="1" shrinkToFit="1"/>
    </xf>
    <xf numFmtId="49" fontId="23" fillId="0" borderId="1" xfId="0" applyNumberFormat="1" applyFont="1" applyFill="1" applyBorder="1" applyAlignment="1" applyProtection="1">
      <alignment horizontal="left" vertical="center" wrapText="1" shrinkToFit="1"/>
    </xf>
    <xf numFmtId="3" fontId="23" fillId="0" borderId="52" xfId="0" applyNumberFormat="1" applyFont="1" applyFill="1" applyBorder="1" applyAlignment="1" applyProtection="1">
      <alignment horizontal="right" vertical="center" wrapText="1" shrinkToFit="1"/>
    </xf>
    <xf numFmtId="0" fontId="23" fillId="0" borderId="0" xfId="0" applyFont="1"/>
    <xf numFmtId="3" fontId="22" fillId="0" borderId="0" xfId="0" applyNumberFormat="1" applyFont="1" applyBorder="1" applyAlignment="1">
      <alignment horizontal="center" vertical="center"/>
    </xf>
    <xf numFmtId="0" fontId="26" fillId="0" borderId="0" xfId="0" applyFont="1" applyAlignment="1">
      <alignment horizontal="right"/>
    </xf>
    <xf numFmtId="0" fontId="23" fillId="0" borderId="10" xfId="0" applyFont="1" applyFill="1" applyBorder="1" applyAlignment="1">
      <alignment horizontal="left"/>
    </xf>
    <xf numFmtId="3" fontId="23" fillId="0" borderId="10" xfId="2" applyNumberFormat="1" applyFont="1" applyFill="1" applyBorder="1" applyAlignment="1">
      <alignment horizontal="center" vertical="center"/>
      <protection locked="0"/>
    </xf>
    <xf numFmtId="3" fontId="23" fillId="0" borderId="17" xfId="2" applyNumberFormat="1" applyFont="1" applyFill="1" applyBorder="1" applyAlignment="1">
      <alignment horizontal="right" vertical="center"/>
      <protection locked="0"/>
    </xf>
    <xf numFmtId="49" fontId="23" fillId="0" borderId="40" xfId="2" applyNumberFormat="1" applyFont="1" applyFill="1" applyBorder="1" applyAlignment="1">
      <alignment horizontal="right" vertical="center"/>
      <protection locked="0"/>
    </xf>
    <xf numFmtId="3" fontId="23" fillId="0" borderId="4" xfId="0" applyNumberFormat="1" applyFont="1" applyBorder="1"/>
    <xf numFmtId="0" fontId="23" fillId="0" borderId="4" xfId="0" applyFont="1" applyBorder="1"/>
    <xf numFmtId="3" fontId="23" fillId="0" borderId="2" xfId="2" applyNumberFormat="1" applyFont="1" applyFill="1" applyBorder="1" applyAlignment="1">
      <alignment horizontal="center" vertical="center"/>
      <protection locked="0"/>
    </xf>
    <xf numFmtId="49" fontId="26" fillId="0" borderId="3" xfId="2" applyNumberFormat="1" applyFont="1" applyBorder="1" applyAlignment="1">
      <alignment horizontal="right"/>
      <protection locked="0"/>
    </xf>
    <xf numFmtId="0" fontId="23" fillId="0" borderId="2" xfId="0" applyFont="1" applyBorder="1"/>
    <xf numFmtId="49" fontId="26" fillId="0" borderId="11" xfId="1" applyNumberFormat="1" applyFont="1" applyBorder="1" applyAlignment="1">
      <alignment horizontal="right"/>
      <protection locked="0"/>
    </xf>
    <xf numFmtId="3" fontId="23" fillId="0" borderId="2" xfId="0" applyNumberFormat="1" applyFont="1" applyBorder="1"/>
    <xf numFmtId="0" fontId="23" fillId="0" borderId="6" xfId="0" applyFont="1" applyBorder="1"/>
    <xf numFmtId="49" fontId="26" fillId="0" borderId="5" xfId="1" applyNumberFormat="1" applyFont="1" applyBorder="1" applyAlignment="1">
      <alignment horizontal="right"/>
      <protection locked="0"/>
    </xf>
    <xf numFmtId="3" fontId="23" fillId="0" borderId="6" xfId="0" applyNumberFormat="1" applyFont="1" applyBorder="1"/>
    <xf numFmtId="49" fontId="25" fillId="0" borderId="14" xfId="0" applyNumberFormat="1" applyFont="1" applyBorder="1" applyAlignment="1">
      <alignment horizontal="right"/>
    </xf>
    <xf numFmtId="0" fontId="22" fillId="0" borderId="7" xfId="0" applyFont="1" applyBorder="1"/>
    <xf numFmtId="3" fontId="23" fillId="0" borderId="46" xfId="2" applyNumberFormat="1" applyFont="1" applyFill="1" applyBorder="1" applyAlignment="1">
      <alignment horizontal="center" vertical="center"/>
      <protection locked="0"/>
    </xf>
    <xf numFmtId="3" fontId="22" fillId="0" borderId="8" xfId="1" applyNumberFormat="1" applyFont="1" applyBorder="1" applyAlignment="1">
      <alignment horizontal="right"/>
      <protection locked="0"/>
    </xf>
    <xf numFmtId="49" fontId="25" fillId="0" borderId="14" xfId="1" applyNumberFormat="1" applyFont="1" applyBorder="1" applyAlignment="1">
      <alignment horizontal="center"/>
      <protection locked="0"/>
    </xf>
    <xf numFmtId="3" fontId="22" fillId="0" borderId="7" xfId="0" applyNumberFormat="1" applyFont="1" applyBorder="1"/>
    <xf numFmtId="0" fontId="23" fillId="0" borderId="23" xfId="0" applyFont="1" applyBorder="1"/>
    <xf numFmtId="3" fontId="23" fillId="0" borderId="47" xfId="1" applyNumberFormat="1" applyFont="1" applyBorder="1">
      <protection locked="0"/>
    </xf>
    <xf numFmtId="49" fontId="26" fillId="0" borderId="22" xfId="1" applyNumberFormat="1" applyFont="1" applyBorder="1" applyAlignment="1">
      <alignment horizontal="right"/>
      <protection locked="0"/>
    </xf>
    <xf numFmtId="3" fontId="23" fillId="0" borderId="23" xfId="0" applyNumberFormat="1" applyFont="1" applyBorder="1"/>
    <xf numFmtId="3" fontId="22" fillId="15" borderId="38" xfId="1" applyNumberFormat="1" applyFont="1" applyFill="1" applyBorder="1">
      <protection locked="0"/>
    </xf>
    <xf numFmtId="3" fontId="22" fillId="15" borderId="38" xfId="1" applyNumberFormat="1" applyFont="1" applyFill="1" applyBorder="1" applyAlignment="1">
      <alignment horizontal="center"/>
      <protection locked="0"/>
    </xf>
    <xf numFmtId="3" fontId="9" fillId="0" borderId="4" xfId="0" applyNumberFormat="1" applyFont="1" applyFill="1" applyBorder="1" applyAlignment="1" applyProtection="1">
      <alignment horizontal="center" vertical="center" wrapText="1" readingOrder="1"/>
      <protection locked="0"/>
    </xf>
    <xf numFmtId="3" fontId="9" fillId="0" borderId="10" xfId="0" applyNumberFormat="1" applyFont="1" applyFill="1" applyBorder="1" applyAlignment="1" applyProtection="1">
      <alignment horizontal="center" vertical="center" wrapText="1" readingOrder="1"/>
      <protection locked="0"/>
    </xf>
    <xf numFmtId="49" fontId="23" fillId="0" borderId="29" xfId="0" applyNumberFormat="1" applyFont="1" applyFill="1" applyBorder="1" applyAlignment="1" applyProtection="1">
      <alignment vertical="center" wrapText="1" shrinkToFit="1"/>
    </xf>
    <xf numFmtId="3" fontId="23" fillId="0" borderId="10" xfId="0" applyNumberFormat="1" applyFont="1" applyFill="1" applyBorder="1" applyAlignment="1" applyProtection="1">
      <alignment horizontal="center" vertical="center" wrapText="1" shrinkToFit="1"/>
    </xf>
    <xf numFmtId="0" fontId="19" fillId="6" borderId="17" xfId="0" applyNumberFormat="1" applyFont="1" applyFill="1" applyBorder="1" applyAlignment="1" applyProtection="1">
      <alignment horizontal="center" vertical="center"/>
    </xf>
    <xf numFmtId="49" fontId="26" fillId="0" borderId="3" xfId="0" applyNumberFormat="1" applyFont="1" applyBorder="1" applyAlignment="1">
      <alignment horizontal="right"/>
    </xf>
    <xf numFmtId="49" fontId="26" fillId="0" borderId="11" xfId="0" applyNumberFormat="1" applyFont="1" applyBorder="1" applyAlignment="1">
      <alignment horizontal="right"/>
    </xf>
    <xf numFmtId="49" fontId="26" fillId="0" borderId="5" xfId="0" applyNumberFormat="1" applyFont="1" applyBorder="1" applyAlignment="1">
      <alignment horizontal="right"/>
    </xf>
    <xf numFmtId="49" fontId="26" fillId="0" borderId="22" xfId="0" applyNumberFormat="1" applyFont="1" applyBorder="1" applyAlignment="1">
      <alignment horizontal="right"/>
    </xf>
    <xf numFmtId="0" fontId="22" fillId="10" borderId="1" xfId="0" applyNumberFormat="1" applyFont="1" applyFill="1" applyBorder="1" applyAlignment="1" applyProtection="1">
      <alignment horizontal="center" vertical="center" wrapText="1" shrinkToFit="1"/>
    </xf>
    <xf numFmtId="0" fontId="8" fillId="14" borderId="1" xfId="0" applyFont="1" applyFill="1" applyBorder="1" applyAlignment="1" applyProtection="1">
      <alignment horizontal="center" vertical="center" wrapText="1" readingOrder="1"/>
      <protection locked="0"/>
    </xf>
    <xf numFmtId="3" fontId="23" fillId="0" borderId="31" xfId="0" applyNumberFormat="1" applyFont="1" applyBorder="1"/>
    <xf numFmtId="3" fontId="23" fillId="0" borderId="47" xfId="0" applyNumberFormat="1" applyFont="1" applyBorder="1"/>
    <xf numFmtId="3" fontId="22" fillId="0" borderId="38" xfId="0" applyNumberFormat="1" applyFont="1" applyBorder="1"/>
    <xf numFmtId="3" fontId="23" fillId="0" borderId="46" xfId="0" applyNumberFormat="1" applyFont="1" applyFill="1" applyBorder="1" applyAlignment="1">
      <alignment horizontal="right"/>
    </xf>
    <xf numFmtId="3" fontId="23" fillId="0" borderId="31" xfId="0" applyNumberFormat="1" applyFont="1" applyBorder="1" applyAlignment="1">
      <alignment horizontal="right"/>
    </xf>
    <xf numFmtId="3" fontId="23" fillId="0" borderId="2" xfId="0" applyNumberFormat="1" applyFont="1" applyBorder="1" applyAlignment="1">
      <alignment horizontal="right"/>
    </xf>
    <xf numFmtId="3" fontId="23" fillId="0" borderId="23" xfId="0" applyNumberFormat="1" applyFont="1" applyBorder="1" applyAlignment="1">
      <alignment horizontal="right"/>
    </xf>
    <xf numFmtId="3" fontId="22" fillId="0" borderId="7" xfId="0" applyNumberFormat="1" applyFont="1" applyBorder="1" applyAlignment="1">
      <alignment horizontal="right"/>
    </xf>
    <xf numFmtId="3" fontId="22" fillId="15" borderId="39" xfId="0" applyNumberFormat="1" applyFont="1" applyFill="1" applyBorder="1" applyAlignment="1">
      <alignment horizontal="right"/>
    </xf>
    <xf numFmtId="3" fontId="20" fillId="3" borderId="23" xfId="0" applyNumberFormat="1" applyFont="1" applyFill="1" applyBorder="1" applyAlignment="1" applyProtection="1">
      <alignment horizontal="right" vertical="center" wrapText="1" shrinkToFit="1"/>
    </xf>
    <xf numFmtId="3" fontId="21" fillId="3" borderId="2" xfId="0" applyNumberFormat="1" applyFont="1" applyFill="1" applyBorder="1" applyAlignment="1" applyProtection="1">
      <alignment horizontal="right" vertical="center" wrapText="1" shrinkToFit="1"/>
    </xf>
    <xf numFmtId="3" fontId="21" fillId="3" borderId="6" xfId="0" applyNumberFormat="1" applyFont="1" applyFill="1" applyBorder="1" applyAlignment="1" applyProtection="1">
      <alignment horizontal="right" vertical="center" wrapText="1" shrinkToFit="1"/>
    </xf>
    <xf numFmtId="3" fontId="19" fillId="4" borderId="38" xfId="0" applyNumberFormat="1" applyFont="1" applyFill="1" applyBorder="1" applyAlignment="1">
      <alignment horizontal="right"/>
    </xf>
    <xf numFmtId="3" fontId="25" fillId="12" borderId="38" xfId="0" applyNumberFormat="1" applyFont="1" applyFill="1" applyBorder="1" applyAlignment="1" applyProtection="1">
      <alignment horizontal="right" vertical="center" wrapText="1" shrinkToFit="1"/>
    </xf>
    <xf numFmtId="3" fontId="22" fillId="11" borderId="7" xfId="0" applyNumberFormat="1" applyFont="1" applyFill="1" applyBorder="1" applyAlignment="1" applyProtection="1">
      <alignment horizontal="right" wrapText="1" shrinkToFit="1"/>
    </xf>
    <xf numFmtId="3" fontId="9" fillId="0" borderId="29" xfId="0" applyNumberFormat="1" applyFont="1" applyBorder="1" applyAlignment="1" applyProtection="1">
      <alignment horizontal="right" vertical="center" wrapText="1" readingOrder="1"/>
      <protection locked="0"/>
    </xf>
    <xf numFmtId="3" fontId="9" fillId="0" borderId="2" xfId="0" applyNumberFormat="1" applyFont="1" applyFill="1" applyBorder="1" applyAlignment="1" applyProtection="1">
      <alignment horizontal="right" vertical="center" wrapText="1" readingOrder="1"/>
      <protection locked="0"/>
    </xf>
    <xf numFmtId="3" fontId="8" fillId="14" borderId="38" xfId="0" applyNumberFormat="1" applyFont="1" applyFill="1" applyBorder="1" applyAlignment="1" applyProtection="1">
      <alignment horizontal="right" vertical="center" wrapText="1" readingOrder="1"/>
      <protection locked="0"/>
    </xf>
    <xf numFmtId="3" fontId="9" fillId="0" borderId="4" xfId="0" applyNumberFormat="1" applyFont="1" applyBorder="1" applyAlignment="1" applyProtection="1">
      <alignment horizontal="right" vertical="center" wrapText="1" readingOrder="1"/>
      <protection locked="0"/>
    </xf>
    <xf numFmtId="3" fontId="9" fillId="0" borderId="10" xfId="0" applyNumberFormat="1" applyFont="1" applyBorder="1" applyAlignment="1" applyProtection="1">
      <alignment horizontal="right" vertical="center" wrapText="1" readingOrder="1"/>
      <protection locked="0"/>
    </xf>
    <xf numFmtId="3" fontId="9" fillId="0" borderId="23" xfId="0" applyNumberFormat="1" applyFont="1" applyBorder="1" applyAlignment="1" applyProtection="1">
      <alignment horizontal="right" vertical="center" wrapText="1" readingOrder="1"/>
      <protection locked="0"/>
    </xf>
    <xf numFmtId="3" fontId="9" fillId="0" borderId="2" xfId="0" applyNumberFormat="1" applyFont="1" applyBorder="1" applyAlignment="1" applyProtection="1">
      <alignment horizontal="right" vertical="center" wrapText="1" readingOrder="1"/>
      <protection locked="0"/>
    </xf>
    <xf numFmtId="3" fontId="9" fillId="0" borderId="6" xfId="0" applyNumberFormat="1" applyFont="1" applyBorder="1" applyAlignment="1" applyProtection="1">
      <alignment horizontal="right" vertical="center" wrapText="1" readingOrder="1"/>
      <protection locked="0"/>
    </xf>
    <xf numFmtId="3" fontId="19" fillId="16" borderId="39" xfId="0" applyNumberFormat="1" applyFont="1" applyFill="1" applyBorder="1" applyAlignment="1">
      <alignment horizontal="right" vertical="center" wrapText="1" readingOrder="1"/>
    </xf>
    <xf numFmtId="3" fontId="19" fillId="16" borderId="27" xfId="0" applyNumberFormat="1" applyFont="1" applyFill="1" applyBorder="1" applyAlignment="1">
      <alignment horizontal="right" vertical="center" wrapText="1" readingOrder="1"/>
    </xf>
    <xf numFmtId="3" fontId="9" fillId="0" borderId="46" xfId="0" applyNumberFormat="1" applyFont="1" applyBorder="1" applyAlignment="1" applyProtection="1">
      <alignment horizontal="right" vertical="center" wrapText="1" readingOrder="1"/>
      <protection locked="0"/>
    </xf>
    <xf numFmtId="3" fontId="9" fillId="0" borderId="34" xfId="0" applyNumberFormat="1" applyFont="1" applyBorder="1" applyAlignment="1" applyProtection="1">
      <alignment horizontal="right" vertical="center" wrapText="1" readingOrder="1"/>
      <protection locked="0"/>
    </xf>
    <xf numFmtId="3" fontId="9" fillId="0" borderId="52" xfId="0" applyNumberFormat="1" applyFont="1" applyBorder="1" applyAlignment="1" applyProtection="1">
      <alignment horizontal="right" vertical="center" wrapText="1" readingOrder="1"/>
      <protection locked="0"/>
    </xf>
    <xf numFmtId="3" fontId="9" fillId="0" borderId="6" xfId="0" applyNumberFormat="1" applyFont="1" applyFill="1" applyBorder="1" applyAlignment="1" applyProtection="1">
      <alignment horizontal="right" vertical="center" wrapText="1" readingOrder="1"/>
      <protection locked="0"/>
    </xf>
    <xf numFmtId="3" fontId="9" fillId="0" borderId="10" xfId="0" applyNumberFormat="1" applyFont="1" applyFill="1" applyBorder="1" applyAlignment="1" applyProtection="1">
      <alignment horizontal="right" vertical="center" wrapText="1" readingOrder="1"/>
      <protection locked="0"/>
    </xf>
    <xf numFmtId="3" fontId="8" fillId="14" borderId="41" xfId="0" applyNumberFormat="1" applyFont="1" applyFill="1" applyBorder="1" applyAlignment="1" applyProtection="1">
      <alignment horizontal="right" vertical="center" wrapText="1" readingOrder="1"/>
      <protection locked="0"/>
    </xf>
    <xf numFmtId="3" fontId="9" fillId="0" borderId="42" xfId="0" applyNumberFormat="1" applyFont="1" applyBorder="1" applyAlignment="1" applyProtection="1">
      <alignment horizontal="right" vertical="center" wrapText="1" readingOrder="1"/>
      <protection locked="0"/>
    </xf>
    <xf numFmtId="49" fontId="23" fillId="0" borderId="42" xfId="0" applyNumberFormat="1" applyFont="1" applyFill="1" applyBorder="1" applyAlignment="1" applyProtection="1">
      <alignment horizontal="left" vertical="center" wrapText="1" shrinkToFit="1"/>
    </xf>
    <xf numFmtId="49" fontId="23" fillId="0" borderId="31" xfId="0" applyNumberFormat="1" applyFont="1" applyFill="1" applyBorder="1" applyAlignment="1" applyProtection="1">
      <alignment horizontal="left" vertical="center" wrapText="1" shrinkToFit="1"/>
    </xf>
    <xf numFmtId="49" fontId="23" fillId="0" borderId="34" xfId="0" applyNumberFormat="1" applyFont="1" applyFill="1" applyBorder="1" applyAlignment="1" applyProtection="1">
      <alignment horizontal="left" vertical="center" wrapText="1" shrinkToFit="1"/>
    </xf>
    <xf numFmtId="3" fontId="23" fillId="0" borderId="10" xfId="0" applyNumberFormat="1" applyFont="1" applyFill="1" applyBorder="1" applyAlignment="1" applyProtection="1">
      <alignment horizontal="right" vertical="center" wrapText="1" shrinkToFit="1"/>
    </xf>
    <xf numFmtId="3" fontId="23" fillId="0" borderId="4" xfId="0" applyNumberFormat="1" applyFont="1" applyFill="1" applyBorder="1" applyAlignment="1" applyProtection="1">
      <alignment horizontal="right" vertical="center" wrapText="1" shrinkToFit="1"/>
    </xf>
    <xf numFmtId="3" fontId="22" fillId="14" borderId="27" xfId="0" applyNumberFormat="1" applyFont="1" applyFill="1" applyBorder="1" applyAlignment="1"/>
    <xf numFmtId="1" fontId="22" fillId="15" borderId="41" xfId="2" applyNumberFormat="1" applyFont="1" applyFill="1" applyBorder="1" applyAlignment="1">
      <alignment horizontal="center" vertical="center" wrapText="1"/>
      <protection locked="0"/>
    </xf>
    <xf numFmtId="0" fontId="13" fillId="0" borderId="0" xfId="0" applyFont="1" applyAlignment="1"/>
    <xf numFmtId="3" fontId="13" fillId="0" borderId="0" xfId="0" applyNumberFormat="1" applyFont="1"/>
    <xf numFmtId="0" fontId="8" fillId="14" borderId="1" xfId="0" applyFont="1" applyFill="1" applyBorder="1" applyAlignment="1" applyProtection="1">
      <alignment horizontal="center" vertical="center" wrapText="1" readingOrder="1"/>
      <protection locked="0"/>
    </xf>
    <xf numFmtId="0" fontId="19" fillId="2" borderId="1" xfId="0" applyNumberFormat="1" applyFont="1" applyFill="1" applyBorder="1" applyAlignment="1" applyProtection="1">
      <alignment horizontal="center" vertical="center" wrapText="1" shrinkToFit="1"/>
    </xf>
    <xf numFmtId="49" fontId="21" fillId="3" borderId="23" xfId="0" applyNumberFormat="1" applyFont="1" applyFill="1" applyBorder="1" applyAlignment="1" applyProtection="1">
      <alignment vertical="center" wrapText="1" shrinkToFit="1"/>
    </xf>
    <xf numFmtId="3" fontId="21" fillId="3" borderId="24" xfId="0" applyNumberFormat="1" applyFont="1" applyFill="1" applyBorder="1" applyAlignment="1" applyProtection="1">
      <alignment vertical="center" wrapText="1" shrinkToFit="1"/>
    </xf>
    <xf numFmtId="0" fontId="27" fillId="0" borderId="0" xfId="0" applyFont="1"/>
    <xf numFmtId="0" fontId="19" fillId="0" borderId="32" xfId="0" applyFont="1" applyFill="1" applyBorder="1" applyAlignment="1">
      <alignment horizontal="center"/>
    </xf>
    <xf numFmtId="3" fontId="19" fillId="0" borderId="33" xfId="0" applyNumberFormat="1" applyFont="1" applyFill="1" applyBorder="1"/>
    <xf numFmtId="3" fontId="23" fillId="0" borderId="31" xfId="0" applyNumberFormat="1" applyFont="1" applyFill="1" applyBorder="1" applyAlignment="1">
      <alignment horizontal="right"/>
    </xf>
    <xf numFmtId="3" fontId="22" fillId="15" borderId="27" xfId="0" applyNumberFormat="1" applyFont="1" applyFill="1" applyBorder="1" applyAlignment="1">
      <alignment horizontal="right"/>
    </xf>
    <xf numFmtId="0" fontId="20" fillId="0" borderId="9" xfId="0" applyFont="1" applyFill="1" applyBorder="1" applyAlignment="1" applyProtection="1">
      <alignment vertical="center" wrapText="1" readingOrder="1"/>
      <protection locked="0"/>
    </xf>
    <xf numFmtId="0" fontId="20" fillId="0" borderId="29" xfId="0" applyFont="1" applyFill="1" applyBorder="1" applyAlignment="1" applyProtection="1">
      <alignment vertical="center" wrapText="1" readingOrder="1"/>
      <protection locked="0"/>
    </xf>
    <xf numFmtId="3" fontId="20" fillId="0" borderId="29" xfId="0" applyNumberFormat="1" applyFont="1" applyFill="1" applyBorder="1" applyAlignment="1" applyProtection="1">
      <alignment horizontal="right" vertical="center" wrapText="1" readingOrder="1"/>
      <protection locked="0"/>
    </xf>
    <xf numFmtId="3" fontId="20" fillId="0" borderId="2" xfId="0" applyNumberFormat="1" applyFont="1" applyFill="1" applyBorder="1" applyAlignment="1" applyProtection="1">
      <alignment horizontal="center" vertical="center" wrapText="1" readingOrder="1"/>
      <protection locked="0"/>
    </xf>
    <xf numFmtId="3" fontId="20" fillId="0" borderId="15" xfId="0" applyNumberFormat="1" applyFont="1" applyFill="1" applyBorder="1" applyAlignment="1" applyProtection="1">
      <alignment vertical="center" wrapText="1" readingOrder="1"/>
      <protection locked="0"/>
    </xf>
    <xf numFmtId="0" fontId="9" fillId="0" borderId="29" xfId="0" applyFont="1" applyFill="1" applyBorder="1" applyAlignment="1" applyProtection="1">
      <alignment vertical="center" wrapText="1" readingOrder="1"/>
      <protection locked="0"/>
    </xf>
    <xf numFmtId="3" fontId="9" fillId="0" borderId="29" xfId="0" applyNumberFormat="1" applyFont="1" applyFill="1" applyBorder="1" applyAlignment="1" applyProtection="1">
      <alignment horizontal="right" vertical="center" wrapText="1" readingOrder="1"/>
      <protection locked="0"/>
    </xf>
    <xf numFmtId="3" fontId="9" fillId="0" borderId="17" xfId="0" applyNumberFormat="1" applyFont="1" applyBorder="1" applyAlignment="1" applyProtection="1">
      <alignment vertical="center" wrapText="1" readingOrder="1"/>
      <protection locked="0"/>
    </xf>
    <xf numFmtId="3" fontId="23" fillId="0" borderId="20" xfId="0" applyNumberFormat="1" applyFont="1" applyBorder="1" applyAlignment="1">
      <alignment horizontal="right" vertical="center" wrapText="1" shrinkToFit="1"/>
    </xf>
    <xf numFmtId="3" fontId="22" fillId="14" borderId="7" xfId="0" applyNumberFormat="1" applyFont="1" applyFill="1" applyBorder="1" applyAlignment="1"/>
    <xf numFmtId="0" fontId="19" fillId="2" borderId="1" xfId="0" applyNumberFormat="1" applyFont="1" applyFill="1" applyBorder="1" applyAlignment="1" applyProtection="1">
      <alignment horizontal="center" vertical="center" wrapText="1" shrinkToFit="1"/>
    </xf>
    <xf numFmtId="0" fontId="22" fillId="10" borderId="1" xfId="0" applyNumberFormat="1" applyFont="1" applyFill="1" applyBorder="1" applyAlignment="1" applyProtection="1">
      <alignment horizontal="center" vertical="center" wrapText="1" shrinkToFit="1"/>
    </xf>
    <xf numFmtId="0" fontId="8" fillId="14" borderId="1" xfId="0" applyFont="1" applyFill="1" applyBorder="1" applyAlignment="1" applyProtection="1">
      <alignment horizontal="center" vertical="center" wrapText="1" readingOrder="1"/>
      <protection locked="0"/>
    </xf>
    <xf numFmtId="0" fontId="8" fillId="14" borderId="37" xfId="0" applyFont="1" applyFill="1" applyBorder="1" applyAlignment="1" applyProtection="1">
      <alignment horizontal="center" vertical="center" wrapText="1" readingOrder="1"/>
      <protection locked="0"/>
    </xf>
    <xf numFmtId="3" fontId="8" fillId="16" borderId="39" xfId="0" applyNumberFormat="1" applyFont="1" applyFill="1" applyBorder="1" applyAlignment="1" applyProtection="1">
      <alignment vertical="center" wrapText="1" readingOrder="1"/>
      <protection locked="0"/>
    </xf>
    <xf numFmtId="3" fontId="9" fillId="0" borderId="29" xfId="0" applyNumberFormat="1" applyFont="1" applyBorder="1" applyAlignment="1" applyProtection="1">
      <alignment vertical="center" wrapText="1" readingOrder="1"/>
      <protection locked="0"/>
    </xf>
    <xf numFmtId="3" fontId="11" fillId="14" borderId="58" xfId="0" applyNumberFormat="1" applyFont="1" applyFill="1" applyBorder="1" applyAlignment="1" applyProtection="1">
      <alignment vertical="center" wrapText="1" readingOrder="1"/>
      <protection locked="0"/>
    </xf>
    <xf numFmtId="3" fontId="9" fillId="0" borderId="6" xfId="0" applyNumberFormat="1" applyFont="1" applyBorder="1" applyAlignment="1" applyProtection="1">
      <alignment vertical="center" wrapText="1" readingOrder="1"/>
      <protection locked="0"/>
    </xf>
    <xf numFmtId="3" fontId="8" fillId="14" borderId="50" xfId="0" applyNumberFormat="1" applyFont="1" applyFill="1" applyBorder="1" applyAlignment="1" applyProtection="1">
      <alignment horizontal="right" vertical="center" wrapText="1" readingOrder="1"/>
      <protection locked="0"/>
    </xf>
    <xf numFmtId="3" fontId="20" fillId="0" borderId="29" xfId="0" applyNumberFormat="1" applyFont="1" applyFill="1" applyBorder="1" applyAlignment="1" applyProtection="1">
      <alignment vertical="center" wrapText="1" readingOrder="1"/>
      <protection locked="0"/>
    </xf>
    <xf numFmtId="3" fontId="20" fillId="0" borderId="2" xfId="0" applyNumberFormat="1" applyFont="1" applyBorder="1" applyAlignment="1" applyProtection="1">
      <alignment vertical="center" wrapText="1" readingOrder="1"/>
      <protection locked="0"/>
    </xf>
    <xf numFmtId="3" fontId="9" fillId="0" borderId="1" xfId="0" applyNumberFormat="1" applyFont="1" applyBorder="1" applyAlignment="1" applyProtection="1">
      <alignment vertical="center" wrapText="1" readingOrder="1"/>
      <protection locked="0"/>
    </xf>
    <xf numFmtId="3" fontId="19" fillId="16" borderId="7" xfId="0" applyNumberFormat="1" applyFont="1" applyFill="1" applyBorder="1" applyAlignment="1">
      <alignment horizontal="right" vertical="center" wrapText="1" readingOrder="1"/>
    </xf>
    <xf numFmtId="3" fontId="8" fillId="14" borderId="39" xfId="0" applyNumberFormat="1" applyFont="1" applyFill="1" applyBorder="1" applyAlignment="1" applyProtection="1">
      <alignment horizontal="center" vertical="center" wrapText="1" readingOrder="1"/>
      <protection locked="0"/>
    </xf>
    <xf numFmtId="3" fontId="11" fillId="14" borderId="7" xfId="0" applyNumberFormat="1" applyFont="1" applyFill="1" applyBorder="1" applyAlignment="1" applyProtection="1">
      <alignment vertical="center" wrapText="1" readingOrder="1"/>
      <protection locked="0"/>
    </xf>
    <xf numFmtId="3" fontId="9" fillId="0" borderId="45" xfId="0" applyNumberFormat="1" applyFont="1" applyBorder="1" applyAlignment="1" applyProtection="1">
      <alignment vertical="center" wrapText="1" readingOrder="1"/>
      <protection locked="0"/>
    </xf>
    <xf numFmtId="3" fontId="8" fillId="14" borderId="7" xfId="0" applyNumberFormat="1" applyFont="1" applyFill="1" applyBorder="1" applyAlignment="1" applyProtection="1">
      <alignment vertical="center" wrapText="1" readingOrder="1"/>
      <protection locked="0"/>
    </xf>
    <xf numFmtId="3" fontId="11" fillId="14" borderId="7" xfId="0" applyNumberFormat="1" applyFont="1" applyFill="1" applyBorder="1" applyAlignment="1" applyProtection="1">
      <alignment horizontal="center" vertical="center" wrapText="1" readingOrder="1"/>
      <protection locked="0"/>
    </xf>
    <xf numFmtId="3" fontId="8" fillId="14" borderId="39" xfId="0" applyNumberFormat="1" applyFont="1" applyFill="1" applyBorder="1" applyAlignment="1" applyProtection="1">
      <alignment horizontal="right" vertical="center" wrapText="1" readingOrder="1"/>
      <protection locked="0"/>
    </xf>
    <xf numFmtId="3" fontId="19" fillId="16" borderId="14" xfId="0" applyNumberFormat="1" applyFont="1" applyFill="1" applyBorder="1" applyAlignment="1">
      <alignment horizontal="right" vertical="center" wrapText="1" readingOrder="1"/>
    </xf>
    <xf numFmtId="49" fontId="9" fillId="0" borderId="6" xfId="0" applyNumberFormat="1" applyFont="1" applyBorder="1" applyAlignment="1" applyProtection="1">
      <alignment vertical="center" wrapText="1" readingOrder="1"/>
      <protection locked="0"/>
    </xf>
    <xf numFmtId="3" fontId="9" fillId="0" borderId="6" xfId="0" applyNumberFormat="1" applyFont="1" applyBorder="1" applyAlignment="1" applyProtection="1">
      <alignment horizontal="center" vertical="center" wrapText="1" readingOrder="1"/>
      <protection locked="0"/>
    </xf>
    <xf numFmtId="3" fontId="9" fillId="0" borderId="30" xfId="0" applyNumberFormat="1" applyFont="1" applyFill="1" applyBorder="1" applyAlignment="1" applyProtection="1">
      <alignment vertical="center" wrapText="1" readingOrder="1"/>
      <protection locked="0"/>
    </xf>
    <xf numFmtId="3" fontId="23" fillId="0" borderId="2" xfId="0" applyNumberFormat="1" applyFont="1" applyBorder="1" applyAlignment="1">
      <alignment horizontal="right" vertical="center" wrapText="1" shrinkToFit="1"/>
    </xf>
    <xf numFmtId="0" fontId="22" fillId="10" borderId="37" xfId="0" applyNumberFormat="1" applyFont="1" applyFill="1" applyBorder="1" applyAlignment="1" applyProtection="1">
      <alignment horizontal="center" vertical="center" wrapText="1" shrinkToFit="1"/>
    </xf>
    <xf numFmtId="49" fontId="24" fillId="0" borderId="2" xfId="0" applyNumberFormat="1" applyFont="1" applyBorder="1" applyAlignment="1" applyProtection="1">
      <alignment vertical="center" wrapText="1" readingOrder="1"/>
      <protection locked="0"/>
    </xf>
    <xf numFmtId="3" fontId="24" fillId="0" borderId="2" xfId="0" applyNumberFormat="1" applyFont="1" applyBorder="1" applyAlignment="1" applyProtection="1">
      <alignment horizontal="right" vertical="center" wrapText="1" readingOrder="1"/>
      <protection locked="0"/>
    </xf>
    <xf numFmtId="49" fontId="23" fillId="3" borderId="6" xfId="0" applyNumberFormat="1" applyFont="1" applyFill="1" applyBorder="1" applyAlignment="1" applyProtection="1">
      <alignment vertical="center" wrapText="1" shrinkToFit="1"/>
    </xf>
    <xf numFmtId="49" fontId="24" fillId="0" borderId="6" xfId="0" applyNumberFormat="1" applyFont="1" applyBorder="1" applyAlignment="1" applyProtection="1">
      <alignment vertical="center" wrapText="1" readingOrder="1"/>
      <protection locked="0"/>
    </xf>
    <xf numFmtId="3" fontId="24" fillId="0" borderId="6" xfId="0" applyNumberFormat="1" applyFont="1" applyBorder="1" applyAlignment="1" applyProtection="1">
      <alignment horizontal="right" vertical="center" wrapText="1" readingOrder="1"/>
      <protection locked="0"/>
    </xf>
    <xf numFmtId="3" fontId="24" fillId="0" borderId="2" xfId="0" applyNumberFormat="1" applyFont="1" applyBorder="1" applyAlignment="1" applyProtection="1">
      <alignment horizontal="center" vertical="center" wrapText="1" readingOrder="1"/>
      <protection locked="0"/>
    </xf>
    <xf numFmtId="3" fontId="24" fillId="0" borderId="6" xfId="0" applyNumberFormat="1" applyFont="1" applyBorder="1" applyAlignment="1" applyProtection="1">
      <alignment horizontal="center" vertical="center" wrapText="1" readingOrder="1"/>
      <protection locked="0"/>
    </xf>
    <xf numFmtId="3" fontId="23" fillId="0" borderId="45" xfId="0" applyNumberFormat="1" applyFont="1" applyFill="1" applyBorder="1" applyAlignment="1" applyProtection="1">
      <alignment horizontal="center" vertical="center" wrapText="1" shrinkToFit="1"/>
    </xf>
    <xf numFmtId="49" fontId="23" fillId="3" borderId="4" xfId="0" applyNumberFormat="1" applyFont="1" applyFill="1" applyBorder="1" applyAlignment="1" applyProtection="1">
      <alignment vertical="center" wrapText="1" shrinkToFit="1"/>
    </xf>
    <xf numFmtId="3" fontId="23" fillId="3" borderId="30" xfId="0" applyNumberFormat="1" applyFont="1" applyFill="1" applyBorder="1" applyAlignment="1" applyProtection="1">
      <alignment horizontal="center" vertical="center" wrapText="1" shrinkToFit="1"/>
    </xf>
    <xf numFmtId="3" fontId="22" fillId="11" borderId="7" xfId="0" applyNumberFormat="1" applyFont="1" applyFill="1" applyBorder="1" applyAlignment="1" applyProtection="1">
      <alignment horizontal="center" vertical="center" wrapText="1" shrinkToFit="1"/>
    </xf>
    <xf numFmtId="3" fontId="23" fillId="0" borderId="30" xfId="0" applyNumberFormat="1" applyFont="1" applyFill="1" applyBorder="1" applyAlignment="1" applyProtection="1">
      <alignment horizontal="center" vertical="center" wrapText="1" shrinkToFit="1"/>
    </xf>
    <xf numFmtId="0" fontId="19" fillId="2" borderId="37" xfId="0" applyNumberFormat="1" applyFont="1" applyFill="1" applyBorder="1" applyAlignment="1" applyProtection="1">
      <alignment horizontal="center" vertical="center" wrapText="1" shrinkToFit="1"/>
    </xf>
    <xf numFmtId="3" fontId="20" fillId="3" borderId="30" xfId="0" applyNumberFormat="1" applyFont="1" applyFill="1" applyBorder="1" applyAlignment="1" applyProtection="1">
      <alignment vertical="center" wrapText="1" shrinkToFit="1"/>
    </xf>
    <xf numFmtId="3" fontId="20" fillId="3" borderId="4" xfId="0" applyNumberFormat="1" applyFont="1" applyFill="1" applyBorder="1" applyAlignment="1">
      <alignment vertical="center" wrapText="1" shrinkToFit="1"/>
    </xf>
    <xf numFmtId="3" fontId="21" fillId="3" borderId="2" xfId="0" applyNumberFormat="1" applyFont="1" applyFill="1" applyBorder="1" applyAlignment="1">
      <alignment vertical="center" wrapText="1" shrinkToFit="1"/>
    </xf>
    <xf numFmtId="3" fontId="21" fillId="3" borderId="50" xfId="0" applyNumberFormat="1" applyFont="1" applyFill="1" applyBorder="1" applyAlignment="1">
      <alignment vertical="center" wrapText="1" shrinkToFit="1"/>
    </xf>
    <xf numFmtId="3" fontId="20" fillId="3" borderId="30" xfId="0" applyNumberFormat="1" applyFont="1" applyFill="1" applyBorder="1" applyAlignment="1" applyProtection="1">
      <alignment horizontal="right" vertical="center" wrapText="1" shrinkToFit="1"/>
    </xf>
    <xf numFmtId="3" fontId="20" fillId="0" borderId="4" xfId="0" applyNumberFormat="1" applyFont="1" applyBorder="1" applyAlignment="1">
      <alignment horizontal="right" vertical="center" wrapText="1" shrinkToFit="1"/>
    </xf>
    <xf numFmtId="3" fontId="20" fillId="3" borderId="50" xfId="0" applyNumberFormat="1" applyFont="1" applyFill="1" applyBorder="1" applyAlignment="1">
      <alignment horizontal="right" vertical="center" wrapText="1" shrinkToFit="1"/>
    </xf>
    <xf numFmtId="3" fontId="19" fillId="4" borderId="28" xfId="0" applyNumberFormat="1" applyFont="1" applyFill="1" applyBorder="1"/>
    <xf numFmtId="3" fontId="19" fillId="4" borderId="7" xfId="0" applyNumberFormat="1" applyFont="1" applyFill="1" applyBorder="1"/>
    <xf numFmtId="3" fontId="19" fillId="4" borderId="39" xfId="0" applyNumberFormat="1" applyFont="1" applyFill="1" applyBorder="1"/>
    <xf numFmtId="3" fontId="19" fillId="4" borderId="39" xfId="0" applyNumberFormat="1" applyFont="1" applyFill="1" applyBorder="1" applyAlignment="1">
      <alignment horizontal="center"/>
    </xf>
    <xf numFmtId="3" fontId="20" fillId="0" borderId="4" xfId="0" applyNumberFormat="1" applyFont="1" applyFill="1" applyBorder="1" applyAlignment="1" applyProtection="1">
      <alignment horizontal="center" vertical="center" wrapText="1" shrinkToFit="1"/>
    </xf>
    <xf numFmtId="3" fontId="21" fillId="3" borderId="2" xfId="0" applyNumberFormat="1" applyFont="1" applyFill="1" applyBorder="1" applyAlignment="1" applyProtection="1">
      <alignment horizontal="center" vertical="center" wrapText="1" shrinkToFit="1"/>
    </xf>
    <xf numFmtId="3" fontId="21" fillId="3" borderId="6" xfId="0" applyNumberFormat="1" applyFont="1" applyFill="1" applyBorder="1" applyAlignment="1" applyProtection="1">
      <alignment horizontal="center" vertical="center" wrapText="1" shrinkToFit="1"/>
    </xf>
    <xf numFmtId="3" fontId="23" fillId="0" borderId="31" xfId="0" applyNumberFormat="1" applyFont="1" applyBorder="1" applyAlignment="1">
      <alignment horizontal="center" vertical="center"/>
    </xf>
    <xf numFmtId="3" fontId="23" fillId="0" borderId="36" xfId="2" applyNumberFormat="1" applyFont="1" applyFill="1" applyBorder="1" applyAlignment="1">
      <alignment horizontal="right" vertical="center"/>
      <protection locked="0"/>
    </xf>
    <xf numFmtId="3" fontId="23" fillId="0" borderId="59" xfId="1" applyNumberFormat="1" applyFont="1" applyBorder="1" applyAlignment="1">
      <alignment horizontal="right"/>
      <protection locked="0"/>
    </xf>
    <xf numFmtId="3" fontId="23" fillId="0" borderId="60" xfId="1" applyNumberFormat="1" applyFont="1" applyBorder="1" applyAlignment="1">
      <alignment horizontal="right"/>
      <protection locked="0"/>
    </xf>
    <xf numFmtId="3" fontId="23" fillId="0" borderId="61" xfId="1" applyNumberFormat="1" applyFont="1" applyBorder="1" applyAlignment="1">
      <alignment horizontal="right"/>
      <protection locked="0"/>
    </xf>
    <xf numFmtId="3" fontId="23" fillId="0" borderId="12" xfId="2" applyNumberFormat="1" applyFont="1" applyFill="1" applyBorder="1" applyAlignment="1">
      <alignment horizontal="center" vertical="center"/>
      <protection locked="0"/>
    </xf>
    <xf numFmtId="3" fontId="23" fillId="0" borderId="4" xfId="2" applyNumberFormat="1" applyFont="1" applyFill="1" applyBorder="1" applyAlignment="1">
      <alignment horizontal="center" vertical="center"/>
      <protection locked="0"/>
    </xf>
    <xf numFmtId="3" fontId="23" fillId="0" borderId="50" xfId="1" applyNumberFormat="1" applyFont="1" applyBorder="1" applyAlignment="1">
      <alignment horizontal="right"/>
      <protection locked="0"/>
    </xf>
    <xf numFmtId="3" fontId="23" fillId="0" borderId="33" xfId="1" applyNumberFormat="1" applyFont="1" applyBorder="1" applyAlignment="1">
      <alignment horizontal="right"/>
      <protection locked="0"/>
    </xf>
    <xf numFmtId="3" fontId="23" fillId="0" borderId="7" xfId="1" applyNumberFormat="1" applyFont="1" applyBorder="1" applyAlignment="1">
      <alignment horizontal="center"/>
      <protection locked="0"/>
    </xf>
    <xf numFmtId="1" fontId="22" fillId="14" borderId="62" xfId="2" applyNumberFormat="1" applyFont="1" applyFill="1" applyBorder="1" applyAlignment="1">
      <alignment horizontal="center" vertical="center" wrapText="1"/>
      <protection locked="0"/>
    </xf>
    <xf numFmtId="1" fontId="22" fillId="14" borderId="37" xfId="2" applyNumberFormat="1" applyFont="1" applyFill="1" applyBorder="1" applyAlignment="1">
      <alignment horizontal="center" vertical="center" wrapText="1"/>
      <protection locked="0"/>
    </xf>
    <xf numFmtId="1" fontId="22" fillId="14" borderId="1" xfId="2" applyNumberFormat="1" applyFont="1" applyFill="1" applyBorder="1" applyAlignment="1">
      <alignment horizontal="center" vertical="center" wrapText="1"/>
      <protection locked="0"/>
    </xf>
    <xf numFmtId="3" fontId="22" fillId="0" borderId="28" xfId="1" applyNumberFormat="1" applyFont="1" applyBorder="1" applyAlignment="1">
      <alignment horizontal="right"/>
      <protection locked="0"/>
    </xf>
    <xf numFmtId="3" fontId="22" fillId="0" borderId="7" xfId="1" applyNumberFormat="1" applyFont="1" applyBorder="1" applyAlignment="1">
      <alignment horizontal="center"/>
      <protection locked="0"/>
    </xf>
    <xf numFmtId="3" fontId="22" fillId="14" borderId="28" xfId="1" applyNumberFormat="1" applyFont="1" applyFill="1" applyBorder="1" applyAlignment="1">
      <alignment horizontal="right"/>
      <protection locked="0"/>
    </xf>
    <xf numFmtId="3" fontId="22" fillId="14" borderId="7" xfId="1" applyNumberFormat="1" applyFont="1" applyFill="1" applyBorder="1" applyAlignment="1">
      <alignment horizontal="center"/>
      <protection locked="0"/>
    </xf>
    <xf numFmtId="0" fontId="2" fillId="0" borderId="0" xfId="0" applyFont="1" applyFill="1" applyAlignment="1">
      <alignment horizontal="right"/>
    </xf>
    <xf numFmtId="0" fontId="0" fillId="0" borderId="0" xfId="0" applyAlignment="1">
      <alignment horizontal="right"/>
    </xf>
    <xf numFmtId="0" fontId="23" fillId="15" borderId="18" xfId="0" applyFont="1" applyFill="1" applyBorder="1" applyAlignment="1">
      <alignment horizontal="center"/>
    </xf>
    <xf numFmtId="0" fontId="23" fillId="15" borderId="1" xfId="0" applyFont="1" applyFill="1" applyBorder="1" applyAlignment="1">
      <alignment horizontal="center"/>
    </xf>
    <xf numFmtId="1" fontId="23" fillId="14" borderId="43" xfId="2" applyNumberFormat="1" applyFont="1" applyFill="1" applyBorder="1" applyAlignment="1">
      <alignment horizontal="center" vertical="center" wrapText="1"/>
      <protection locked="0"/>
    </xf>
    <xf numFmtId="0" fontId="23" fillId="14" borderId="37" xfId="0" applyFont="1" applyFill="1" applyBorder="1" applyAlignment="1">
      <alignment horizontal="center" vertical="center" wrapText="1"/>
    </xf>
    <xf numFmtId="49" fontId="22" fillId="15" borderId="26" xfId="0" applyNumberFormat="1" applyFont="1" applyFill="1" applyBorder="1" applyAlignment="1"/>
    <xf numFmtId="49" fontId="23" fillId="15" borderId="39" xfId="0" applyNumberFormat="1" applyFont="1" applyFill="1" applyBorder="1" applyAlignment="1"/>
    <xf numFmtId="3" fontId="22" fillId="14" borderId="26" xfId="0" applyNumberFormat="1" applyFont="1" applyFill="1" applyBorder="1" applyAlignment="1"/>
    <xf numFmtId="0" fontId="23" fillId="14" borderId="39" xfId="0" applyFont="1" applyFill="1" applyBorder="1" applyAlignment="1"/>
    <xf numFmtId="0" fontId="22" fillId="0" borderId="0" xfId="0" applyFont="1" applyAlignment="1">
      <alignment horizontal="center"/>
    </xf>
    <xf numFmtId="0" fontId="22" fillId="0" borderId="0" xfId="0" applyFont="1" applyFill="1" applyAlignment="1">
      <alignment horizontal="center"/>
    </xf>
    <xf numFmtId="0" fontId="22" fillId="15" borderId="40" xfId="0" applyFont="1" applyFill="1" applyBorder="1" applyAlignment="1">
      <alignment horizontal="center" vertical="center"/>
    </xf>
    <xf numFmtId="0" fontId="23" fillId="15" borderId="35" xfId="0" applyFont="1" applyFill="1" applyBorder="1" applyAlignment="1"/>
    <xf numFmtId="0" fontId="22" fillId="14" borderId="40" xfId="0" applyFont="1" applyFill="1" applyBorder="1" applyAlignment="1">
      <alignment horizontal="center" vertical="center"/>
    </xf>
    <xf numFmtId="0" fontId="23" fillId="14" borderId="35" xfId="0" applyFont="1" applyFill="1" applyBorder="1" applyAlignment="1">
      <alignment horizontal="center" vertical="center"/>
    </xf>
    <xf numFmtId="0" fontId="23" fillId="14" borderId="36" xfId="0" applyFont="1" applyFill="1" applyBorder="1" applyAlignment="1">
      <alignment horizontal="center" vertical="center"/>
    </xf>
    <xf numFmtId="49" fontId="20" fillId="3" borderId="5" xfId="0" applyNumberFormat="1" applyFont="1" applyFill="1" applyBorder="1" applyAlignment="1" applyProtection="1">
      <alignment horizontal="left" vertical="center" wrapText="1" shrinkToFit="1"/>
    </xf>
    <xf numFmtId="0" fontId="20" fillId="0" borderId="22" xfId="0" applyFont="1" applyBorder="1" applyAlignment="1">
      <alignment horizontal="left" vertical="center" wrapText="1" shrinkToFit="1"/>
    </xf>
    <xf numFmtId="0" fontId="19" fillId="4" borderId="14" xfId="0" applyFont="1" applyFill="1" applyBorder="1" applyAlignment="1">
      <alignment horizontal="center"/>
    </xf>
    <xf numFmtId="0" fontId="19" fillId="4" borderId="7" xfId="0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 applyFill="1" applyAlignment="1">
      <alignment horizontal="center"/>
    </xf>
    <xf numFmtId="0" fontId="22" fillId="17" borderId="55" xfId="0" applyFont="1" applyFill="1" applyBorder="1" applyAlignment="1">
      <alignment horizontal="center"/>
    </xf>
    <xf numFmtId="0" fontId="22" fillId="17" borderId="56" xfId="0" applyFont="1" applyFill="1" applyBorder="1" applyAlignment="1">
      <alignment horizontal="center"/>
    </xf>
    <xf numFmtId="0" fontId="22" fillId="17" borderId="57" xfId="0" applyFont="1" applyFill="1" applyBorder="1" applyAlignment="1">
      <alignment horizontal="center"/>
    </xf>
    <xf numFmtId="0" fontId="19" fillId="2" borderId="9" xfId="0" applyNumberFormat="1" applyFont="1" applyFill="1" applyBorder="1" applyAlignment="1" applyProtection="1">
      <alignment horizontal="center" vertical="center" wrapText="1" shrinkToFit="1"/>
    </xf>
    <xf numFmtId="0" fontId="19" fillId="2" borderId="18" xfId="0" applyNumberFormat="1" applyFont="1" applyFill="1" applyBorder="1" applyAlignment="1" applyProtection="1">
      <alignment horizontal="center" vertical="center" wrapText="1" shrinkToFit="1"/>
    </xf>
    <xf numFmtId="0" fontId="19" fillId="2" borderId="10" xfId="0" applyNumberFormat="1" applyFont="1" applyFill="1" applyBorder="1" applyAlignment="1" applyProtection="1">
      <alignment horizontal="center" vertical="center" wrapText="1" shrinkToFit="1"/>
    </xf>
    <xf numFmtId="0" fontId="19" fillId="2" borderId="1" xfId="0" applyNumberFormat="1" applyFont="1" applyFill="1" applyBorder="1" applyAlignment="1" applyProtection="1">
      <alignment horizontal="center" vertical="center" wrapText="1" shrinkToFit="1"/>
    </xf>
    <xf numFmtId="0" fontId="19" fillId="2" borderId="46" xfId="0" applyNumberFormat="1" applyFont="1" applyFill="1" applyBorder="1" applyAlignment="1" applyProtection="1">
      <alignment horizontal="center" vertical="center" wrapText="1" shrinkToFit="1"/>
    </xf>
    <xf numFmtId="0" fontId="19" fillId="2" borderId="35" xfId="0" applyNumberFormat="1" applyFont="1" applyFill="1" applyBorder="1" applyAlignment="1" applyProtection="1">
      <alignment horizontal="center" vertical="center" wrapText="1" shrinkToFit="1"/>
    </xf>
    <xf numFmtId="0" fontId="0" fillId="0" borderId="35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19" fillId="5" borderId="9" xfId="0" applyFont="1" applyFill="1" applyBorder="1" applyAlignment="1">
      <alignment horizontal="center"/>
    </xf>
    <xf numFmtId="0" fontId="19" fillId="5" borderId="10" xfId="0" applyFont="1" applyFill="1" applyBorder="1" applyAlignment="1">
      <alignment horizontal="center"/>
    </xf>
    <xf numFmtId="0" fontId="19" fillId="5" borderId="17" xfId="0" applyFont="1" applyFill="1" applyBorder="1" applyAlignment="1">
      <alignment horizontal="center"/>
    </xf>
    <xf numFmtId="0" fontId="19" fillId="2" borderId="11" xfId="0" applyNumberFormat="1" applyFont="1" applyFill="1" applyBorder="1" applyAlignment="1" applyProtection="1">
      <alignment horizontal="center" vertical="center" wrapText="1" shrinkToFit="1"/>
    </xf>
    <xf numFmtId="0" fontId="19" fillId="2" borderId="2" xfId="0" applyNumberFormat="1" applyFont="1" applyFill="1" applyBorder="1" applyAlignment="1" applyProtection="1">
      <alignment horizontal="center" vertical="center" wrapText="1" shrinkToFit="1"/>
    </xf>
    <xf numFmtId="3" fontId="19" fillId="2" borderId="34" xfId="0" applyNumberFormat="1" applyFont="1" applyFill="1" applyBorder="1" applyAlignment="1" applyProtection="1">
      <alignment horizontal="center" vertical="center" wrapText="1" shrinkToFit="1"/>
    </xf>
    <xf numFmtId="3" fontId="19" fillId="2" borderId="54" xfId="0" applyNumberFormat="1" applyFont="1" applyFill="1" applyBorder="1" applyAlignment="1" applyProtection="1">
      <alignment horizontal="center" vertical="center" wrapText="1" shrinkToFit="1"/>
    </xf>
    <xf numFmtId="0" fontId="0" fillId="0" borderId="54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22" fillId="17" borderId="26" xfId="0" applyFont="1" applyFill="1" applyBorder="1" applyAlignment="1">
      <alignment horizontal="center"/>
    </xf>
    <xf numFmtId="0" fontId="22" fillId="17" borderId="27" xfId="0" applyFont="1" applyFill="1" applyBorder="1" applyAlignment="1">
      <alignment horizontal="center"/>
    </xf>
    <xf numFmtId="0" fontId="22" fillId="17" borderId="28" xfId="0" applyFont="1" applyFill="1" applyBorder="1" applyAlignment="1">
      <alignment horizontal="center"/>
    </xf>
    <xf numFmtId="49" fontId="25" fillId="12" borderId="14" xfId="0" applyNumberFormat="1" applyFont="1" applyFill="1" applyBorder="1" applyAlignment="1" applyProtection="1">
      <alignment horizontal="center" vertical="center" wrapText="1" shrinkToFit="1"/>
    </xf>
    <xf numFmtId="49" fontId="25" fillId="12" borderId="7" xfId="0" applyNumberFormat="1" applyFont="1" applyFill="1" applyBorder="1" applyAlignment="1" applyProtection="1">
      <alignment horizontal="center" vertical="center" wrapText="1" shrinkToFit="1"/>
    </xf>
    <xf numFmtId="49" fontId="22" fillId="11" borderId="14" xfId="0" applyNumberFormat="1" applyFont="1" applyFill="1" applyBorder="1" applyAlignment="1" applyProtection="1">
      <alignment horizontal="center" vertical="center" wrapText="1" shrinkToFit="1"/>
    </xf>
    <xf numFmtId="49" fontId="22" fillId="11" borderId="7" xfId="0" applyNumberFormat="1" applyFont="1" applyFill="1" applyBorder="1" applyAlignment="1" applyProtection="1">
      <alignment horizontal="center" vertical="center" wrapText="1" shrinkToFit="1"/>
    </xf>
    <xf numFmtId="0" fontId="22" fillId="12" borderId="21" xfId="0" applyFont="1" applyFill="1" applyBorder="1" applyAlignment="1">
      <alignment horizontal="center"/>
    </xf>
    <xf numFmtId="0" fontId="22" fillId="12" borderId="12" xfId="0" applyFont="1" applyFill="1" applyBorder="1" applyAlignment="1">
      <alignment horizontal="center"/>
    </xf>
    <xf numFmtId="0" fontId="22" fillId="12" borderId="13" xfId="0" applyFont="1" applyFill="1" applyBorder="1" applyAlignment="1">
      <alignment horizontal="center"/>
    </xf>
    <xf numFmtId="0" fontId="22" fillId="10" borderId="9" xfId="0" applyNumberFormat="1" applyFont="1" applyFill="1" applyBorder="1" applyAlignment="1" applyProtection="1">
      <alignment horizontal="center" vertical="center" wrapText="1" shrinkToFit="1"/>
    </xf>
    <xf numFmtId="0" fontId="22" fillId="10" borderId="18" xfId="0" applyNumberFormat="1" applyFont="1" applyFill="1" applyBorder="1" applyAlignment="1" applyProtection="1">
      <alignment horizontal="center" vertical="center" wrapText="1" shrinkToFit="1"/>
    </xf>
    <xf numFmtId="0" fontId="22" fillId="10" borderId="10" xfId="0" applyNumberFormat="1" applyFont="1" applyFill="1" applyBorder="1" applyAlignment="1" applyProtection="1">
      <alignment horizontal="center" vertical="center" wrapText="1" shrinkToFit="1"/>
    </xf>
    <xf numFmtId="0" fontId="22" fillId="10" borderId="1" xfId="0" applyNumberFormat="1" applyFont="1" applyFill="1" applyBorder="1" applyAlignment="1" applyProtection="1">
      <alignment horizontal="center" vertical="center" wrapText="1" shrinkToFit="1"/>
    </xf>
    <xf numFmtId="0" fontId="22" fillId="10" borderId="46" xfId="0" applyNumberFormat="1" applyFont="1" applyFill="1" applyBorder="1" applyAlignment="1" applyProtection="1">
      <alignment horizontal="center" vertical="center" wrapText="1" shrinkToFit="1"/>
    </xf>
    <xf numFmtId="0" fontId="22" fillId="10" borderId="35" xfId="0" applyNumberFormat="1" applyFont="1" applyFill="1" applyBorder="1" applyAlignment="1" applyProtection="1">
      <alignment horizontal="center" vertical="center" wrapText="1" shrinkToFit="1"/>
    </xf>
    <xf numFmtId="0" fontId="8" fillId="14" borderId="49" xfId="0" applyFont="1" applyFill="1" applyBorder="1" applyAlignment="1" applyProtection="1">
      <alignment horizontal="center" vertical="center" wrapText="1" readingOrder="1"/>
      <protection locked="0"/>
    </xf>
    <xf numFmtId="0" fontId="8" fillId="14" borderId="50" xfId="0" applyFont="1" applyFill="1" applyBorder="1" applyAlignment="1" applyProtection="1">
      <alignment horizontal="center" vertical="center" wrapText="1" readingOrder="1"/>
      <protection locked="0"/>
    </xf>
    <xf numFmtId="0" fontId="8" fillId="16" borderId="26" xfId="0" applyFont="1" applyFill="1" applyBorder="1" applyAlignment="1" applyProtection="1">
      <alignment vertical="center" wrapText="1" readingOrder="1"/>
      <protection locked="0"/>
    </xf>
    <xf numFmtId="0" fontId="3" fillId="16" borderId="39" xfId="0" applyFont="1" applyFill="1" applyBorder="1" applyAlignment="1">
      <alignment vertical="center" wrapText="1" readingOrder="1"/>
    </xf>
    <xf numFmtId="0" fontId="8" fillId="14" borderId="2" xfId="0" applyFont="1" applyFill="1" applyBorder="1" applyAlignment="1" applyProtection="1">
      <alignment horizontal="center" vertical="center" wrapText="1" readingOrder="1"/>
      <protection locked="0"/>
    </xf>
    <xf numFmtId="0" fontId="8" fillId="14" borderId="1" xfId="0" applyFont="1" applyFill="1" applyBorder="1" applyAlignment="1" applyProtection="1">
      <alignment horizontal="center" vertical="center" wrapText="1" readingOrder="1"/>
      <protection locked="0"/>
    </xf>
    <xf numFmtId="49" fontId="8" fillId="16" borderId="26" xfId="0" applyNumberFormat="1" applyFont="1" applyFill="1" applyBorder="1" applyAlignment="1" applyProtection="1">
      <alignment vertical="center" wrapText="1" readingOrder="1"/>
      <protection locked="0"/>
    </xf>
    <xf numFmtId="0" fontId="3" fillId="16" borderId="28" xfId="0" applyFont="1" applyFill="1" applyBorder="1" applyAlignment="1">
      <alignment vertical="center" wrapText="1" readingOrder="1"/>
    </xf>
    <xf numFmtId="49" fontId="3" fillId="16" borderId="39" xfId="0" applyNumberFormat="1" applyFont="1" applyFill="1" applyBorder="1" applyAlignment="1">
      <alignment vertical="center" wrapText="1" readingOrder="1"/>
    </xf>
    <xf numFmtId="0" fontId="22" fillId="8" borderId="0" xfId="0" applyFont="1" applyFill="1" applyBorder="1" applyAlignment="1">
      <alignment horizontal="center"/>
    </xf>
    <xf numFmtId="0" fontId="8" fillId="7" borderId="9" xfId="0" applyFont="1" applyFill="1" applyBorder="1" applyAlignment="1" applyProtection="1">
      <alignment horizontal="center" wrapText="1" readingOrder="1"/>
      <protection locked="0"/>
    </xf>
    <xf numFmtId="0" fontId="8" fillId="7" borderId="10" xfId="0" applyFont="1" applyFill="1" applyBorder="1" applyAlignment="1" applyProtection="1">
      <alignment horizontal="center" wrapText="1" readingOrder="1"/>
      <protection locked="0"/>
    </xf>
    <xf numFmtId="0" fontId="8" fillId="7" borderId="17" xfId="0" applyFont="1" applyFill="1" applyBorder="1" applyAlignment="1" applyProtection="1">
      <alignment horizontal="center" wrapText="1" readingOrder="1"/>
      <protection locked="0"/>
    </xf>
    <xf numFmtId="0" fontId="8" fillId="14" borderId="11" xfId="0" applyFont="1" applyFill="1" applyBorder="1" applyAlignment="1" applyProtection="1">
      <alignment horizontal="center" vertical="center" wrapText="1" readingOrder="1"/>
      <protection locked="0"/>
    </xf>
    <xf numFmtId="0" fontId="8" fillId="14" borderId="18" xfId="0" applyFont="1" applyFill="1" applyBorder="1" applyAlignment="1" applyProtection="1">
      <alignment horizontal="center" vertical="center" wrapText="1" readingOrder="1"/>
      <protection locked="0"/>
    </xf>
    <xf numFmtId="0" fontId="8" fillId="14" borderId="14" xfId="0" applyFont="1" applyFill="1" applyBorder="1" applyAlignment="1" applyProtection="1">
      <alignment horizontal="center" vertical="center" wrapText="1" readingOrder="1"/>
      <protection locked="0"/>
    </xf>
    <xf numFmtId="0" fontId="8" fillId="14" borderId="7" xfId="0" applyFont="1" applyFill="1" applyBorder="1" applyAlignment="1" applyProtection="1">
      <alignment horizontal="center" vertical="center" wrapText="1" readingOrder="1"/>
      <protection locked="0"/>
    </xf>
    <xf numFmtId="0" fontId="8" fillId="14" borderId="9" xfId="0" applyFont="1" applyFill="1" applyBorder="1" applyAlignment="1" applyProtection="1">
      <alignment horizontal="center" vertical="center" wrapText="1" readingOrder="1"/>
      <protection locked="0"/>
    </xf>
    <xf numFmtId="0" fontId="8" fillId="14" borderId="10" xfId="0" applyFont="1" applyFill="1" applyBorder="1" applyAlignment="1" applyProtection="1">
      <alignment horizontal="center" vertical="center" wrapText="1" readingOrder="1"/>
      <protection locked="0"/>
    </xf>
    <xf numFmtId="0" fontId="8" fillId="7" borderId="26" xfId="0" applyFont="1" applyFill="1" applyBorder="1" applyAlignment="1" applyProtection="1">
      <alignment horizontal="center" wrapText="1" readingOrder="1"/>
      <protection locked="0"/>
    </xf>
    <xf numFmtId="0" fontId="8" fillId="7" borderId="27" xfId="0" applyFont="1" applyFill="1" applyBorder="1" applyAlignment="1" applyProtection="1">
      <alignment horizontal="center" wrapText="1" readingOrder="1"/>
      <protection locked="0"/>
    </xf>
    <xf numFmtId="0" fontId="8" fillId="7" borderId="28" xfId="0" applyFont="1" applyFill="1" applyBorder="1" applyAlignment="1" applyProtection="1">
      <alignment horizontal="center" wrapText="1" readingOrder="1"/>
      <protection locked="0"/>
    </xf>
    <xf numFmtId="0" fontId="8" fillId="14" borderId="34" xfId="0" applyFont="1" applyFill="1" applyBorder="1" applyAlignment="1" applyProtection="1">
      <alignment horizontal="center" vertical="center" wrapText="1" readingOrder="1"/>
      <protection locked="0"/>
    </xf>
    <xf numFmtId="0" fontId="8" fillId="14" borderId="54" xfId="0" applyFont="1" applyFill="1" applyBorder="1" applyAlignment="1" applyProtection="1">
      <alignment horizontal="center" vertical="center" wrapText="1" readingOrder="1"/>
      <protection locked="0"/>
    </xf>
  </cellXfs>
  <cellStyles count="3">
    <cellStyle name="Ezres" xfId="1" builtinId="3"/>
    <cellStyle name="Normál" xfId="0" builtinId="0"/>
    <cellStyle name="Százalék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3333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9933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FFFE0"/>
      <rgbColor rgb="00D3D3D3"/>
      <rgbColor rgb="00808080"/>
      <rgbColor rgb="00A9A9A9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/word/Anik&#243;/A%20test&#252;let/k&#233;pvisel&#337;%20test&#252;let/el&#337;terjeszt&#233;sek/2020/09.29/1.%20el&#337;terjeszt&#233;s%202020.II.sz.EI%20m&#243;d.%20-%20M&#369;v.H&#225;z%20Pcs&#233;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érleg(Műv.Ház 2020.)"/>
      <sheetName val="Bevételek(Műv.Ház 2020)"/>
      <sheetName val="Bevételek COFOG"/>
      <sheetName val="Kiadások(Műv.Ház 2020)"/>
      <sheetName val="Kiadások COFOG szerint"/>
    </sheetNames>
    <sheetDataSet>
      <sheetData sheetId="0"/>
      <sheetData sheetId="1"/>
      <sheetData sheetId="2"/>
      <sheetData sheetId="3"/>
      <sheetData sheetId="4">
        <row r="16">
          <cell r="D16">
            <v>720000</v>
          </cell>
        </row>
        <row r="35">
          <cell r="D35"/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"/>
  <sheetViews>
    <sheetView tabSelected="1" view="pageBreakPreview" zoomScaleNormal="100" zoomScaleSheetLayoutView="100" workbookViewId="0">
      <selection activeCell="G21" sqref="G21"/>
    </sheetView>
  </sheetViews>
  <sheetFormatPr defaultRowHeight="12.75" x14ac:dyDescent="0.2"/>
  <cols>
    <col min="2" max="2" width="29.28515625" bestFit="1" customWidth="1"/>
    <col min="3" max="3" width="10.28515625" bestFit="1" customWidth="1"/>
    <col min="4" max="4" width="11.28515625" customWidth="1"/>
    <col min="5" max="5" width="6.28515625" customWidth="1"/>
    <col min="6" max="6" width="12.42578125" customWidth="1"/>
    <col min="7" max="7" width="11.28515625" customWidth="1"/>
    <col min="8" max="8" width="27.7109375" customWidth="1"/>
    <col min="9" max="9" width="10.28515625" bestFit="1" customWidth="1"/>
    <col min="10" max="10" width="10.140625" bestFit="1" customWidth="1"/>
    <col min="11" max="11" width="7.5703125" customWidth="1"/>
    <col min="12" max="12" width="11.7109375" customWidth="1"/>
    <col min="13" max="14" width="11.5703125" bestFit="1" customWidth="1"/>
  </cols>
  <sheetData>
    <row r="1" spans="1:14" ht="16.5" customHeight="1" x14ac:dyDescent="0.2">
      <c r="K1" s="312"/>
      <c r="L1" s="313"/>
    </row>
    <row r="2" spans="1:14" ht="16.5" customHeight="1" x14ac:dyDescent="0.2">
      <c r="A2" s="143"/>
      <c r="B2" s="322" t="s">
        <v>125</v>
      </c>
      <c r="C2" s="322"/>
      <c r="D2" s="322"/>
      <c r="E2" s="322"/>
      <c r="F2" s="322"/>
      <c r="G2" s="322"/>
      <c r="H2" s="322"/>
      <c r="I2" s="322"/>
      <c r="J2" s="322"/>
      <c r="K2" s="322"/>
      <c r="L2" s="322"/>
    </row>
    <row r="3" spans="1:14" ht="16.5" customHeight="1" x14ac:dyDescent="0.2">
      <c r="A3" s="143"/>
      <c r="B3" s="323" t="s">
        <v>115</v>
      </c>
      <c r="C3" s="323"/>
      <c r="D3" s="323"/>
      <c r="E3" s="323"/>
      <c r="F3" s="323"/>
      <c r="G3" s="323"/>
      <c r="H3" s="323"/>
      <c r="I3" s="323"/>
      <c r="J3" s="323"/>
      <c r="K3" s="323"/>
      <c r="L3" s="323"/>
    </row>
    <row r="4" spans="1:14" ht="16.5" customHeight="1" x14ac:dyDescent="0.2">
      <c r="A4" s="143"/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</row>
    <row r="5" spans="1:14" ht="16.5" customHeight="1" x14ac:dyDescent="0.2">
      <c r="A5" s="143"/>
      <c r="B5" s="322" t="s">
        <v>48</v>
      </c>
      <c r="C5" s="322"/>
      <c r="D5" s="322"/>
      <c r="E5" s="322"/>
      <c r="F5" s="322"/>
      <c r="G5" s="322"/>
      <c r="H5" s="322"/>
      <c r="I5" s="322"/>
      <c r="J5" s="322"/>
      <c r="K5" s="322"/>
      <c r="L5" s="322"/>
    </row>
    <row r="6" spans="1:14" ht="16.5" customHeight="1" thickBot="1" x14ac:dyDescent="0.25">
      <c r="A6" s="143"/>
      <c r="B6" s="144"/>
      <c r="C6" s="144"/>
      <c r="D6" s="144"/>
      <c r="E6" s="144"/>
      <c r="F6" s="144"/>
      <c r="G6" s="144"/>
      <c r="H6" s="144"/>
      <c r="I6" s="144"/>
      <c r="J6" s="144"/>
      <c r="K6" s="144"/>
      <c r="L6" s="145" t="s">
        <v>51</v>
      </c>
    </row>
    <row r="7" spans="1:14" ht="16.5" customHeight="1" x14ac:dyDescent="0.2">
      <c r="A7" s="324" t="s">
        <v>34</v>
      </c>
      <c r="B7" s="325"/>
      <c r="C7" s="325"/>
      <c r="D7" s="325"/>
      <c r="E7" s="325"/>
      <c r="F7" s="325"/>
      <c r="G7" s="326" t="s">
        <v>38</v>
      </c>
      <c r="H7" s="327"/>
      <c r="I7" s="327"/>
      <c r="J7" s="327"/>
      <c r="K7" s="327"/>
      <c r="L7" s="328"/>
    </row>
    <row r="8" spans="1:14" ht="37.5" customHeight="1" thickBot="1" x14ac:dyDescent="0.25">
      <c r="A8" s="314" t="s">
        <v>52</v>
      </c>
      <c r="B8" s="315"/>
      <c r="C8" s="221" t="s">
        <v>129</v>
      </c>
      <c r="D8" s="221" t="s">
        <v>130</v>
      </c>
      <c r="E8" s="221" t="s">
        <v>58</v>
      </c>
      <c r="F8" s="221" t="s">
        <v>131</v>
      </c>
      <c r="G8" s="316" t="s">
        <v>52</v>
      </c>
      <c r="H8" s="317"/>
      <c r="I8" s="307" t="s">
        <v>129</v>
      </c>
      <c r="J8" s="306" t="s">
        <v>130</v>
      </c>
      <c r="K8" s="307" t="s">
        <v>58</v>
      </c>
      <c r="L8" s="305" t="s">
        <v>131</v>
      </c>
    </row>
    <row r="9" spans="1:14" ht="24" customHeight="1" x14ac:dyDescent="0.2">
      <c r="A9" s="177" t="s">
        <v>77</v>
      </c>
      <c r="B9" s="146" t="s">
        <v>78</v>
      </c>
      <c r="C9" s="186"/>
      <c r="D9" s="231"/>
      <c r="E9" s="147"/>
      <c r="F9" s="148"/>
      <c r="G9" s="149" t="s">
        <v>60</v>
      </c>
      <c r="H9" s="150" t="s">
        <v>35</v>
      </c>
      <c r="I9" s="183">
        <f>SUM('Kiadások(Műv.Ház 2020)'!C16/1000)</f>
        <v>9749</v>
      </c>
      <c r="J9" s="183">
        <f>SUM('Kiadások(Műv.Ház 2020)'!D16/1000)</f>
        <v>9629</v>
      </c>
      <c r="K9" s="300">
        <f>L9/J9*100</f>
        <v>100</v>
      </c>
      <c r="L9" s="296">
        <f>SUM('Kiadások(Műv.Ház 2020)'!G16/1000)</f>
        <v>9629</v>
      </c>
    </row>
    <row r="10" spans="1:14" ht="24" customHeight="1" x14ac:dyDescent="0.2">
      <c r="A10" s="177" t="s">
        <v>103</v>
      </c>
      <c r="B10" s="151" t="s">
        <v>98</v>
      </c>
      <c r="C10" s="187">
        <f>SUM('Bevételek(Műv.Ház 2020)'!C8/1000)</f>
        <v>30</v>
      </c>
      <c r="D10" s="187">
        <f>SUM('Bevételek(Műv.Ház 2020)'!D8/1000)</f>
        <v>272</v>
      </c>
      <c r="E10" s="295">
        <f>SUM(F10/D10/1000)</f>
        <v>1.1654411764705883E-3</v>
      </c>
      <c r="F10" s="187">
        <f>SUM('Bevételek(Műv.Ház 2020)'!G8/1000)</f>
        <v>317</v>
      </c>
      <c r="G10" s="153" t="s">
        <v>53</v>
      </c>
      <c r="H10" s="150" t="s">
        <v>43</v>
      </c>
      <c r="I10" s="183">
        <f>SUM('Kiadások(Műv.Ház 2020)'!C19/1000)</f>
        <v>1530</v>
      </c>
      <c r="J10" s="183">
        <f>SUM('Kiadások(Műv.Ház 2020)'!D19/1000)</f>
        <v>1513</v>
      </c>
      <c r="K10" s="152">
        <f>L10/J10*100</f>
        <v>100</v>
      </c>
      <c r="L10" s="297">
        <f>SUM('Kiadások(Műv.Ház 2020)'!G19/1000)</f>
        <v>1513</v>
      </c>
      <c r="M10" s="31"/>
      <c r="N10" s="31"/>
    </row>
    <row r="11" spans="1:14" ht="24" customHeight="1" x14ac:dyDescent="0.2">
      <c r="A11" s="177" t="s">
        <v>62</v>
      </c>
      <c r="B11" s="151" t="s">
        <v>66</v>
      </c>
      <c r="C11" s="187">
        <f>SUM('Bevételek(Műv.Ház 2020)'!C9/1000)</f>
        <v>3</v>
      </c>
      <c r="D11" s="187">
        <f>SUM('Bevételek(Műv.Ház 2020)'!D9/1000)</f>
        <v>3</v>
      </c>
      <c r="E11" s="295">
        <f>SUM(F11/D11/1000)</f>
        <v>1.268E-3</v>
      </c>
      <c r="F11" s="187">
        <f>SUM('Bevételek(Műv.Ház 2020)'!G9/1000)</f>
        <v>3.8039999999999998</v>
      </c>
      <c r="G11" s="155" t="s">
        <v>54</v>
      </c>
      <c r="H11" s="156" t="s">
        <v>37</v>
      </c>
      <c r="I11" s="183">
        <f>SUM('Kiadások(Műv.Ház 2020)'!C31/1000)</f>
        <v>6109.518</v>
      </c>
      <c r="J11" s="183">
        <f>SUM('Kiadások(Műv.Ház 2020)'!D31/1000)</f>
        <v>6201.0659999999998</v>
      </c>
      <c r="K11" s="301">
        <f>L11/J11*100</f>
        <v>100.7386471938857</v>
      </c>
      <c r="L11" s="298">
        <f>SUM('Kiadások(Műv.Ház 2020)'!G31/1000)</f>
        <v>6246.87</v>
      </c>
      <c r="M11" s="31"/>
      <c r="N11" s="31"/>
    </row>
    <row r="12" spans="1:14" ht="24" customHeight="1" x14ac:dyDescent="0.25">
      <c r="A12" s="178" t="s">
        <v>56</v>
      </c>
      <c r="B12" s="154" t="s">
        <v>42</v>
      </c>
      <c r="C12" s="188">
        <f>SUM('Bevételek(Műv.Ház 2020)'!C12/1000)</f>
        <v>5518.31</v>
      </c>
      <c r="D12" s="188">
        <f>SUM('Bevételek(Műv.Ház 2020)'!D12/1000)</f>
        <v>5609.8580000000002</v>
      </c>
      <c r="E12" s="295">
        <f t="shared" ref="E12:E13" si="0">SUM(F12/D12/1000)</f>
        <v>1E-3</v>
      </c>
      <c r="F12" s="188">
        <f>SUM('Bevételek(Műv.Ház 2020)'!G12/1000)</f>
        <v>5609.8580000000002</v>
      </c>
      <c r="G12" s="155"/>
      <c r="H12" s="156"/>
      <c r="I12" s="183"/>
      <c r="J12" s="183"/>
      <c r="K12" s="301"/>
      <c r="L12" s="298"/>
      <c r="M12" s="32"/>
      <c r="N12" s="32"/>
    </row>
    <row r="13" spans="1:14" ht="24" customHeight="1" thickBot="1" x14ac:dyDescent="0.3">
      <c r="A13" s="179" t="s">
        <v>56</v>
      </c>
      <c r="B13" s="157" t="s">
        <v>44</v>
      </c>
      <c r="C13" s="189">
        <f>SUM('Bevételek(Műv.Ház 2020)'!C13/1000)</f>
        <v>11824.2</v>
      </c>
      <c r="D13" s="189">
        <f>SUM('Bevételek(Műv.Ház 2020)'!D13/1000)</f>
        <v>11445.2</v>
      </c>
      <c r="E13" s="295">
        <f t="shared" si="0"/>
        <v>1E-3</v>
      </c>
      <c r="F13" s="189">
        <f>SUM('Bevételek(Műv.Ház 2020)'!G13/1000)</f>
        <v>11445.2</v>
      </c>
      <c r="G13" s="158"/>
      <c r="H13" s="159"/>
      <c r="I13" s="184"/>
      <c r="J13" s="184"/>
      <c r="K13" s="302"/>
      <c r="L13" s="299"/>
      <c r="M13" s="32"/>
      <c r="N13" s="32"/>
    </row>
    <row r="14" spans="1:14" ht="24" customHeight="1" thickBot="1" x14ac:dyDescent="0.25">
      <c r="A14" s="160"/>
      <c r="B14" s="161" t="s">
        <v>79</v>
      </c>
      <c r="C14" s="190">
        <f>SUM(C10:C13)</f>
        <v>17375.510000000002</v>
      </c>
      <c r="D14" s="190">
        <f>SUM(D10:D13)</f>
        <v>17330.058000000001</v>
      </c>
      <c r="E14" s="162">
        <f t="shared" ref="E14:E16" si="1">F14/D14*100</f>
        <v>100.26430378940452</v>
      </c>
      <c r="F14" s="163">
        <f>SUM(F9:F13)</f>
        <v>17375.862000000001</v>
      </c>
      <c r="G14" s="164"/>
      <c r="H14" s="165" t="s">
        <v>45</v>
      </c>
      <c r="I14" s="185">
        <f>SUM(I9:I13)</f>
        <v>17388.518</v>
      </c>
      <c r="J14" s="185">
        <f>SUM(J9:J13)</f>
        <v>17343.065999999999</v>
      </c>
      <c r="K14" s="309">
        <f>L14/J14*100</f>
        <v>100.26410555088702</v>
      </c>
      <c r="L14" s="308">
        <f>SUM(L9:L13)</f>
        <v>17388.87</v>
      </c>
      <c r="M14" s="31"/>
      <c r="N14" s="31"/>
    </row>
    <row r="15" spans="1:14" ht="24" customHeight="1" thickBot="1" x14ac:dyDescent="0.25">
      <c r="A15" s="180" t="s">
        <v>55</v>
      </c>
      <c r="B15" s="166" t="s">
        <v>46</v>
      </c>
      <c r="C15" s="189">
        <f>SUM('Bevételek(Műv.Ház 2020)'!C10/1000)</f>
        <v>13.007999999999999</v>
      </c>
      <c r="D15" s="189">
        <f>SUM('Bevételek(Műv.Ház 2020)'!D10/1000)</f>
        <v>13.007999999999999</v>
      </c>
      <c r="E15" s="162">
        <f t="shared" si="1"/>
        <v>100</v>
      </c>
      <c r="F15" s="167">
        <f>'Bevételek COFOG'!G9/1000</f>
        <v>13.007999999999999</v>
      </c>
      <c r="G15" s="168" t="s">
        <v>104</v>
      </c>
      <c r="H15" s="169" t="s">
        <v>105</v>
      </c>
      <c r="I15" s="184">
        <f>SUM('Kiadások(Műv.Ház 2020)'!C34/1000)</f>
        <v>0</v>
      </c>
      <c r="J15" s="184">
        <f>SUM('Kiadások(Műv.Ház 2020)'!D34/1000)</f>
        <v>0</v>
      </c>
      <c r="K15" s="304">
        <v>0</v>
      </c>
      <c r="L15" s="303">
        <f>('Kiadások(Műv.Ház 2020)'!G33+'Kiadások(Műv.Ház 2020)'!G32)/1000</f>
        <v>0</v>
      </c>
      <c r="M15" s="31"/>
      <c r="N15" s="31"/>
    </row>
    <row r="16" spans="1:14" ht="24" customHeight="1" thickBot="1" x14ac:dyDescent="0.25">
      <c r="A16" s="318" t="s">
        <v>47</v>
      </c>
      <c r="B16" s="319"/>
      <c r="C16" s="191">
        <f>SUM(C14:C15)</f>
        <v>17388.518000000004</v>
      </c>
      <c r="D16" s="232">
        <f>SUM(D14:D15)</f>
        <v>17343.066000000003</v>
      </c>
      <c r="E16" s="171">
        <f t="shared" si="1"/>
        <v>100.26410555088702</v>
      </c>
      <c r="F16" s="170">
        <f>SUM(F14:F15)</f>
        <v>17388.870000000003</v>
      </c>
      <c r="G16" s="320" t="s">
        <v>47</v>
      </c>
      <c r="H16" s="321"/>
      <c r="I16" s="220">
        <f>SUM(I14:I15)</f>
        <v>17388.518</v>
      </c>
      <c r="J16" s="242">
        <f>SUM(J14:J15)</f>
        <v>17343.065999999999</v>
      </c>
      <c r="K16" s="311">
        <f>L16/J16*100</f>
        <v>100.26410555088702</v>
      </c>
      <c r="L16" s="310">
        <f>SUM(L14:L15)</f>
        <v>17388.87</v>
      </c>
      <c r="M16" s="31"/>
      <c r="N16" s="31"/>
    </row>
    <row r="19" spans="2:10" ht="15.75" x14ac:dyDescent="0.25">
      <c r="E19" s="33"/>
      <c r="F19" s="33"/>
    </row>
    <row r="20" spans="2:10" ht="15.75" x14ac:dyDescent="0.25">
      <c r="E20" s="33"/>
      <c r="F20" s="33"/>
    </row>
    <row r="21" spans="2:10" ht="15.75" x14ac:dyDescent="0.25">
      <c r="E21" s="34"/>
      <c r="F21" s="34"/>
    </row>
    <row r="22" spans="2:10" ht="15.75" x14ac:dyDescent="0.25">
      <c r="E22" s="33"/>
      <c r="F22" s="33"/>
    </row>
    <row r="23" spans="2:10" ht="15.75" x14ac:dyDescent="0.25">
      <c r="B23" s="35"/>
      <c r="C23" s="35"/>
      <c r="D23" s="35"/>
      <c r="E23" s="36"/>
      <c r="F23" s="36"/>
      <c r="G23" s="35"/>
      <c r="H23" s="35"/>
      <c r="I23" s="35"/>
      <c r="J23" s="35"/>
    </row>
    <row r="24" spans="2:10" x14ac:dyDescent="0.2">
      <c r="B24" s="35"/>
      <c r="C24" s="35"/>
      <c r="D24" s="35"/>
      <c r="E24" s="35"/>
      <c r="F24" s="37"/>
      <c r="G24" s="35"/>
      <c r="H24" s="35"/>
      <c r="I24" s="35"/>
      <c r="J24" s="35"/>
    </row>
    <row r="25" spans="2:10" x14ac:dyDescent="0.2">
      <c r="B25" s="35"/>
      <c r="C25" s="35"/>
      <c r="D25" s="35"/>
      <c r="E25" s="35"/>
      <c r="F25" s="37"/>
      <c r="G25" s="35"/>
      <c r="H25" s="35"/>
      <c r="I25" s="35"/>
      <c r="J25" s="35"/>
    </row>
    <row r="26" spans="2:10" x14ac:dyDescent="0.2">
      <c r="B26" s="35"/>
      <c r="C26" s="35"/>
      <c r="D26" s="35"/>
      <c r="E26" s="35"/>
      <c r="F26" s="38"/>
      <c r="G26" s="35"/>
      <c r="H26" s="35"/>
      <c r="I26" s="35"/>
      <c r="J26" s="35"/>
    </row>
    <row r="27" spans="2:10" x14ac:dyDescent="0.2">
      <c r="B27" s="35"/>
      <c r="C27" s="35"/>
      <c r="D27" s="35"/>
      <c r="E27" s="35"/>
      <c r="F27" s="35"/>
      <c r="G27" s="35"/>
      <c r="H27" s="35"/>
      <c r="I27" s="35"/>
      <c r="J27" s="35"/>
    </row>
  </sheetData>
  <mergeCells count="10">
    <mergeCell ref="K1:L1"/>
    <mergeCell ref="A8:B8"/>
    <mergeCell ref="G8:H8"/>
    <mergeCell ref="A16:B16"/>
    <mergeCell ref="G16:H16"/>
    <mergeCell ref="B2:L2"/>
    <mergeCell ref="B3:L3"/>
    <mergeCell ref="B5:L5"/>
    <mergeCell ref="A7:F7"/>
    <mergeCell ref="G7:L7"/>
  </mergeCells>
  <phoneticPr fontId="6" type="noConversion"/>
  <pageMargins left="0.75" right="0.75" top="1" bottom="1" header="0.5" footer="0.5"/>
  <pageSetup paperSize="9" scale="52" orientation="landscape" horizontalDpi="4294967294" r:id="rId1"/>
  <headerFooter alignWithMargins="0">
    <oddHeader>&amp;LKálmánfy Béla Művelődési Ház és Könyvtár&amp;RIII/1. számú melléklet</oddHeader>
    <oddFooter>&amp;C&amp;P/&amp;N&amp;R2020.08.hó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6"/>
  <sheetViews>
    <sheetView showGridLines="0" view="pageBreakPreview" zoomScaleNormal="100" zoomScaleSheetLayoutView="100" workbookViewId="0">
      <selection activeCell="L9" sqref="L9"/>
    </sheetView>
  </sheetViews>
  <sheetFormatPr defaultRowHeight="12.75" x14ac:dyDescent="0.2"/>
  <cols>
    <col min="1" max="1" width="12.28515625" customWidth="1"/>
    <col min="2" max="2" width="37.28515625" customWidth="1"/>
    <col min="3" max="4" width="12.85546875" customWidth="1"/>
    <col min="5" max="5" width="11.7109375" customWidth="1"/>
    <col min="6" max="6" width="9.42578125" customWidth="1"/>
    <col min="7" max="7" width="12.28515625" customWidth="1"/>
  </cols>
  <sheetData>
    <row r="1" spans="1:7" x14ac:dyDescent="0.2">
      <c r="F1" s="7"/>
      <c r="G1" s="7"/>
    </row>
    <row r="2" spans="1:7" x14ac:dyDescent="0.2">
      <c r="A2" s="333" t="s">
        <v>125</v>
      </c>
      <c r="B2" s="333"/>
      <c r="C2" s="333"/>
      <c r="D2" s="333"/>
      <c r="E2" s="333"/>
      <c r="F2" s="333"/>
      <c r="G2" s="333"/>
    </row>
    <row r="3" spans="1:7" x14ac:dyDescent="0.2">
      <c r="A3" s="334" t="s">
        <v>115</v>
      </c>
      <c r="B3" s="334"/>
      <c r="C3" s="334"/>
      <c r="D3" s="334"/>
      <c r="E3" s="334"/>
      <c r="F3" s="334"/>
      <c r="G3" s="334"/>
    </row>
    <row r="4" spans="1:7" ht="13.5" thickBot="1" x14ac:dyDescent="0.25">
      <c r="A4" s="82"/>
      <c r="B4" s="82"/>
      <c r="C4" s="82"/>
      <c r="D4" s="82"/>
      <c r="E4" s="82"/>
      <c r="F4" s="82"/>
      <c r="G4" s="83" t="s">
        <v>49</v>
      </c>
    </row>
    <row r="5" spans="1:7" ht="24" customHeight="1" thickBot="1" x14ac:dyDescent="0.25">
      <c r="A5" s="335" t="s">
        <v>34</v>
      </c>
      <c r="B5" s="336"/>
      <c r="C5" s="336"/>
      <c r="D5" s="336"/>
      <c r="E5" s="336"/>
      <c r="F5" s="336"/>
      <c r="G5" s="337"/>
    </row>
    <row r="6" spans="1:7" ht="18.75" customHeight="1" x14ac:dyDescent="0.2">
      <c r="A6" s="338" t="s">
        <v>0</v>
      </c>
      <c r="B6" s="340" t="s">
        <v>18</v>
      </c>
      <c r="C6" s="342">
        <v>2021</v>
      </c>
      <c r="D6" s="343"/>
      <c r="E6" s="344"/>
      <c r="F6" s="345"/>
      <c r="G6" s="176">
        <v>2021</v>
      </c>
    </row>
    <row r="7" spans="1:7" ht="36.75" customHeight="1" thickBot="1" x14ac:dyDescent="0.25">
      <c r="A7" s="339"/>
      <c r="B7" s="341"/>
      <c r="C7" s="225" t="s">
        <v>59</v>
      </c>
      <c r="D7" s="243" t="s">
        <v>117</v>
      </c>
      <c r="E7" s="280" t="s">
        <v>109</v>
      </c>
      <c r="F7" s="225" t="s">
        <v>58</v>
      </c>
      <c r="G7" s="85" t="s">
        <v>118</v>
      </c>
    </row>
    <row r="8" spans="1:7" ht="24.95" customHeight="1" x14ac:dyDescent="0.2">
      <c r="A8" s="98" t="s">
        <v>97</v>
      </c>
      <c r="B8" s="99" t="s">
        <v>98</v>
      </c>
      <c r="C8" s="100">
        <f>SUM('Bevételek COFOG'!C17)</f>
        <v>30000</v>
      </c>
      <c r="D8" s="100">
        <f>SUM('Bevételek COFOG'!D17)</f>
        <v>272000</v>
      </c>
      <c r="E8" s="100">
        <f>SUM('Bevételek COFOG'!E17)</f>
        <v>45000</v>
      </c>
      <c r="F8" s="292">
        <f>SUM('Bevételek COFOG'!F17)</f>
        <v>116.54411764705883</v>
      </c>
      <c r="G8" s="100">
        <f>SUM('Bevételek COFOG'!G17)</f>
        <v>317000</v>
      </c>
    </row>
    <row r="9" spans="1:7" ht="24.95" customHeight="1" x14ac:dyDescent="0.2">
      <c r="A9" s="86" t="s">
        <v>62</v>
      </c>
      <c r="B9" s="87" t="s">
        <v>63</v>
      </c>
      <c r="C9" s="97">
        <f>SUM('Bevételek COFOG'!C18)</f>
        <v>3000</v>
      </c>
      <c r="D9" s="97">
        <f>SUM('Bevételek COFOG'!D18)</f>
        <v>3000</v>
      </c>
      <c r="E9" s="97">
        <f>SUM('Bevételek COFOG'!E18)</f>
        <v>804</v>
      </c>
      <c r="F9" s="88">
        <f>SUM('Bevételek COFOG'!F18)</f>
        <v>126.8</v>
      </c>
      <c r="G9" s="97">
        <f>SUM('Bevételek COFOG'!G18)</f>
        <v>3804</v>
      </c>
    </row>
    <row r="10" spans="1:7" ht="24.95" customHeight="1" x14ac:dyDescent="0.2">
      <c r="A10" s="86" t="s">
        <v>2</v>
      </c>
      <c r="B10" s="87" t="s">
        <v>19</v>
      </c>
      <c r="C10" s="97">
        <f>SUM('Bevételek COFOG'!C9)</f>
        <v>13008</v>
      </c>
      <c r="D10" s="97">
        <f>SUM('Bevételek COFOG'!D9)</f>
        <v>13008</v>
      </c>
      <c r="E10" s="97">
        <f>SUM('Bevételek COFOG'!E9)</f>
        <v>0</v>
      </c>
      <c r="F10" s="88">
        <f>SUM('Bevételek COFOG'!F9)</f>
        <v>100</v>
      </c>
      <c r="G10" s="97">
        <f>SUM('Bevételek COFOG'!G9)</f>
        <v>13008</v>
      </c>
    </row>
    <row r="11" spans="1:7" ht="24.95" customHeight="1" x14ac:dyDescent="0.2">
      <c r="A11" s="329" t="s">
        <v>3</v>
      </c>
      <c r="B11" s="90" t="s">
        <v>20</v>
      </c>
      <c r="C11" s="192">
        <f>SUM(C12:C13)</f>
        <v>17342510</v>
      </c>
      <c r="D11" s="192">
        <f>SUM(D12:D13)</f>
        <v>17055058</v>
      </c>
      <c r="E11" s="97">
        <f t="shared" ref="E11" si="0">G11-D11</f>
        <v>0</v>
      </c>
      <c r="F11" s="88">
        <f t="shared" ref="F11:F14" si="1">G11/D11*100</f>
        <v>100</v>
      </c>
      <c r="G11" s="91">
        <f>SUM(G12:G13)</f>
        <v>17055058</v>
      </c>
    </row>
    <row r="12" spans="1:7" ht="24.95" customHeight="1" x14ac:dyDescent="0.2">
      <c r="A12" s="330"/>
      <c r="B12" s="92" t="s">
        <v>57</v>
      </c>
      <c r="C12" s="193">
        <f>SUM('Bevételek COFOG'!C11)</f>
        <v>5518310</v>
      </c>
      <c r="D12" s="193">
        <f>SUM('Bevételek COFOG'!D11)</f>
        <v>5609858</v>
      </c>
      <c r="E12" s="193">
        <f>SUM('Bevételek COFOG'!E11)</f>
        <v>0</v>
      </c>
      <c r="F12" s="293">
        <f>SUM('Bevételek COFOG'!F11)</f>
        <v>100</v>
      </c>
      <c r="G12" s="193">
        <f>SUM('Bevételek COFOG'!G11)</f>
        <v>5609858</v>
      </c>
    </row>
    <row r="13" spans="1:7" ht="24.95" customHeight="1" thickBot="1" x14ac:dyDescent="0.25">
      <c r="A13" s="330"/>
      <c r="B13" s="94" t="s">
        <v>96</v>
      </c>
      <c r="C13" s="194">
        <f>SUM('Bevételek COFOG'!C12)</f>
        <v>11824200</v>
      </c>
      <c r="D13" s="194">
        <f>SUM('Bevételek COFOG'!D12)</f>
        <v>11445200</v>
      </c>
      <c r="E13" s="194">
        <f>SUM('Bevételek COFOG'!E12)</f>
        <v>0</v>
      </c>
      <c r="F13" s="294">
        <f>SUM('Bevételek COFOG'!F12)</f>
        <v>100</v>
      </c>
      <c r="G13" s="194">
        <f>SUM('Bevételek COFOG'!G12)</f>
        <v>11445200</v>
      </c>
    </row>
    <row r="14" spans="1:7" ht="26.25" customHeight="1" thickBot="1" x14ac:dyDescent="0.25">
      <c r="A14" s="331" t="s">
        <v>102</v>
      </c>
      <c r="B14" s="332"/>
      <c r="C14" s="195">
        <f>SUM(C8:C11)</f>
        <v>17388518</v>
      </c>
      <c r="D14" s="195">
        <f>SUM(D8:D11)</f>
        <v>17343066</v>
      </c>
      <c r="E14" s="195">
        <f t="shared" ref="E14" si="2">E8+E9+E10+E11</f>
        <v>45804</v>
      </c>
      <c r="F14" s="106">
        <f t="shared" si="1"/>
        <v>100.26410555088702</v>
      </c>
      <c r="G14" s="95">
        <f>SUM(G8:G11)</f>
        <v>17388870</v>
      </c>
    </row>
    <row r="15" spans="1:7" ht="24.95" customHeight="1" x14ac:dyDescent="0.2">
      <c r="A15" s="103"/>
      <c r="B15" s="103"/>
      <c r="C15" s="103"/>
      <c r="D15" s="103"/>
      <c r="E15" s="104"/>
      <c r="F15" s="105"/>
      <c r="G15" s="104"/>
    </row>
    <row r="16" spans="1:7" x14ac:dyDescent="0.2">
      <c r="A16" s="49" t="s">
        <v>111</v>
      </c>
      <c r="B16" s="49"/>
      <c r="C16" s="223">
        <f>C14-'Bevételek COFOG'!C21</f>
        <v>0</v>
      </c>
      <c r="D16" s="223">
        <f>D14-'Bevételek COFOG'!D21</f>
        <v>0</v>
      </c>
      <c r="E16" s="223">
        <f>E14-'Bevételek COFOG'!E21</f>
        <v>0</v>
      </c>
      <c r="F16" s="223">
        <f>F14-'Bevételek COFOG'!F21</f>
        <v>0</v>
      </c>
      <c r="G16" s="223">
        <f>G14-'Bevételek COFOG'!G21</f>
        <v>0</v>
      </c>
    </row>
  </sheetData>
  <mergeCells count="8">
    <mergeCell ref="A11:A13"/>
    <mergeCell ref="A14:B14"/>
    <mergeCell ref="A2:G2"/>
    <mergeCell ref="A3:G3"/>
    <mergeCell ref="A5:G5"/>
    <mergeCell ref="A6:A7"/>
    <mergeCell ref="B6:B7"/>
    <mergeCell ref="C6:F6"/>
  </mergeCells>
  <pageMargins left="1" right="1" top="1" bottom="1" header="0.5" footer="0.5"/>
  <pageSetup paperSize="9" scale="67" orientation="portrait" horizontalDpi="4294967293" r:id="rId1"/>
  <headerFooter alignWithMargins="0">
    <oddHeader>&amp;LKálmánfy Béla Művelődési Ház és Könyvtár&amp;RIII/2. számú melléklet</oddHeader>
    <oddFooter>&amp;C&amp;P/&amp;N&amp;R2020.08.hó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1"/>
  <sheetViews>
    <sheetView showGridLines="0" view="pageBreakPreview" zoomScaleNormal="100" zoomScaleSheetLayoutView="100" workbookViewId="0">
      <selection activeCell="G22" sqref="G22"/>
    </sheetView>
  </sheetViews>
  <sheetFormatPr defaultRowHeight="12.75" x14ac:dyDescent="0.2"/>
  <cols>
    <col min="1" max="1" width="12.28515625" customWidth="1"/>
    <col min="2" max="2" width="37.28515625" customWidth="1"/>
    <col min="3" max="4" width="12.85546875" customWidth="1"/>
    <col min="5" max="5" width="11.7109375" customWidth="1"/>
    <col min="6" max="6" width="11.42578125" customWidth="1"/>
    <col min="7" max="7" width="12.28515625" customWidth="1"/>
  </cols>
  <sheetData>
    <row r="1" spans="1:7" x14ac:dyDescent="0.2">
      <c r="F1" s="7"/>
      <c r="G1" s="7"/>
    </row>
    <row r="2" spans="1:7" x14ac:dyDescent="0.2">
      <c r="A2" s="333" t="s">
        <v>128</v>
      </c>
      <c r="B2" s="333"/>
      <c r="C2" s="333"/>
      <c r="D2" s="333"/>
      <c r="E2" s="333"/>
      <c r="F2" s="333"/>
      <c r="G2" s="333"/>
    </row>
    <row r="3" spans="1:7" x14ac:dyDescent="0.2">
      <c r="A3" s="334" t="s">
        <v>115</v>
      </c>
      <c r="B3" s="334"/>
      <c r="C3" s="334"/>
      <c r="D3" s="334"/>
      <c r="E3" s="334"/>
      <c r="F3" s="334"/>
      <c r="G3" s="334"/>
    </row>
    <row r="4" spans="1:7" ht="13.5" thickBot="1" x14ac:dyDescent="0.25">
      <c r="A4" s="82"/>
      <c r="B4" s="82"/>
      <c r="C4" s="82"/>
      <c r="D4" s="82"/>
      <c r="E4" s="82"/>
      <c r="F4" s="82"/>
      <c r="G4" s="83" t="s">
        <v>49</v>
      </c>
    </row>
    <row r="5" spans="1:7" ht="24" customHeight="1" thickBot="1" x14ac:dyDescent="0.25">
      <c r="A5" s="355" t="s">
        <v>95</v>
      </c>
      <c r="B5" s="356"/>
      <c r="C5" s="356"/>
      <c r="D5" s="356"/>
      <c r="E5" s="356"/>
      <c r="F5" s="356"/>
      <c r="G5" s="357"/>
    </row>
    <row r="6" spans="1:7" ht="27" customHeight="1" x14ac:dyDescent="0.2">
      <c r="A6" s="346" t="s">
        <v>92</v>
      </c>
      <c r="B6" s="347"/>
      <c r="C6" s="347"/>
      <c r="D6" s="347"/>
      <c r="E6" s="347"/>
      <c r="F6" s="347"/>
      <c r="G6" s="348"/>
    </row>
    <row r="7" spans="1:7" ht="18.75" customHeight="1" x14ac:dyDescent="0.2">
      <c r="A7" s="349" t="s">
        <v>0</v>
      </c>
      <c r="B7" s="350" t="s">
        <v>18</v>
      </c>
      <c r="C7" s="351">
        <v>2021</v>
      </c>
      <c r="D7" s="352"/>
      <c r="E7" s="353"/>
      <c r="F7" s="354"/>
      <c r="G7" s="84">
        <v>2021</v>
      </c>
    </row>
    <row r="8" spans="1:7" ht="36.75" customHeight="1" thickBot="1" x14ac:dyDescent="0.25">
      <c r="A8" s="339"/>
      <c r="B8" s="341"/>
      <c r="C8" s="225" t="s">
        <v>59</v>
      </c>
      <c r="D8" s="243" t="s">
        <v>117</v>
      </c>
      <c r="E8" s="280" t="s">
        <v>109</v>
      </c>
      <c r="F8" s="225" t="s">
        <v>58</v>
      </c>
      <c r="G8" s="85" t="s">
        <v>118</v>
      </c>
    </row>
    <row r="9" spans="1:7" ht="24.95" customHeight="1" x14ac:dyDescent="0.2">
      <c r="A9" s="86" t="s">
        <v>2</v>
      </c>
      <c r="B9" s="87" t="s">
        <v>19</v>
      </c>
      <c r="C9" s="97">
        <v>13008</v>
      </c>
      <c r="D9" s="282">
        <v>13008</v>
      </c>
      <c r="E9" s="281">
        <f>G9-D9</f>
        <v>0</v>
      </c>
      <c r="F9" s="88">
        <f>G9/D9*100</f>
        <v>100</v>
      </c>
      <c r="G9" s="89">
        <v>13008</v>
      </c>
    </row>
    <row r="10" spans="1:7" ht="24.95" customHeight="1" x14ac:dyDescent="0.2">
      <c r="A10" s="329" t="s">
        <v>3</v>
      </c>
      <c r="B10" s="90" t="s">
        <v>20</v>
      </c>
      <c r="C10" s="192">
        <f>SUM(C11:C12)</f>
        <v>17342510</v>
      </c>
      <c r="D10" s="192">
        <f>SUM(D11:D12)</f>
        <v>17055058</v>
      </c>
      <c r="E10" s="281">
        <f>G10-D10</f>
        <v>0</v>
      </c>
      <c r="F10" s="88">
        <f>G10/D10*100</f>
        <v>100</v>
      </c>
      <c r="G10" s="91">
        <f>SUM(G11:G12)</f>
        <v>17055058</v>
      </c>
    </row>
    <row r="11" spans="1:7" ht="24.95" customHeight="1" x14ac:dyDescent="0.2">
      <c r="A11" s="330"/>
      <c r="B11" s="92" t="s">
        <v>57</v>
      </c>
      <c r="C11" s="193">
        <v>5518310</v>
      </c>
      <c r="D11" s="283">
        <v>5609858</v>
      </c>
      <c r="E11" s="281">
        <f>G11-D11</f>
        <v>0</v>
      </c>
      <c r="F11" s="88">
        <f>G11/D11*100</f>
        <v>100</v>
      </c>
      <c r="G11" s="93">
        <v>5609858</v>
      </c>
    </row>
    <row r="12" spans="1:7" ht="24.95" customHeight="1" thickBot="1" x14ac:dyDescent="0.25">
      <c r="A12" s="330"/>
      <c r="B12" s="226" t="s">
        <v>96</v>
      </c>
      <c r="C12" s="193">
        <v>11824200</v>
      </c>
      <c r="D12" s="284">
        <v>11445200</v>
      </c>
      <c r="E12" s="281">
        <f>G12-D12</f>
        <v>0</v>
      </c>
      <c r="F12" s="88">
        <f>G12/D12*100</f>
        <v>100</v>
      </c>
      <c r="G12" s="227">
        <v>11445200</v>
      </c>
    </row>
    <row r="13" spans="1:7" ht="26.25" customHeight="1" thickBot="1" x14ac:dyDescent="0.25">
      <c r="A13" s="331" t="s">
        <v>64</v>
      </c>
      <c r="B13" s="332"/>
      <c r="C13" s="195">
        <f>SUM(C9:C10)</f>
        <v>17355518</v>
      </c>
      <c r="D13" s="195">
        <f>SUM(D9:D10)</f>
        <v>17068066</v>
      </c>
      <c r="E13" s="195">
        <f>SUM(E9:E10)</f>
        <v>0</v>
      </c>
      <c r="F13" s="96">
        <v>0</v>
      </c>
      <c r="G13" s="95">
        <f>SUM(G9:G10)</f>
        <v>17068066</v>
      </c>
    </row>
    <row r="14" spans="1:7" ht="26.25" customHeight="1" x14ac:dyDescent="0.2">
      <c r="A14" s="346" t="s">
        <v>93</v>
      </c>
      <c r="B14" s="347"/>
      <c r="C14" s="347"/>
      <c r="D14" s="347"/>
      <c r="E14" s="347"/>
      <c r="F14" s="347"/>
      <c r="G14" s="348"/>
    </row>
    <row r="15" spans="1:7" ht="21.75" customHeight="1" x14ac:dyDescent="0.2">
      <c r="A15" s="349" t="s">
        <v>0</v>
      </c>
      <c r="B15" s="350" t="s">
        <v>18</v>
      </c>
      <c r="C15" s="351">
        <v>2021</v>
      </c>
      <c r="D15" s="352"/>
      <c r="E15" s="353"/>
      <c r="F15" s="354"/>
      <c r="G15" s="84">
        <v>2021</v>
      </c>
    </row>
    <row r="16" spans="1:7" ht="36" customHeight="1" thickBot="1" x14ac:dyDescent="0.25">
      <c r="A16" s="339"/>
      <c r="B16" s="341"/>
      <c r="C16" s="225" t="s">
        <v>59</v>
      </c>
      <c r="D16" s="243" t="s">
        <v>117</v>
      </c>
      <c r="E16" s="280" t="s">
        <v>109</v>
      </c>
      <c r="F16" s="225" t="s">
        <v>58</v>
      </c>
      <c r="G16" s="85" t="s">
        <v>118</v>
      </c>
    </row>
    <row r="17" spans="1:7" ht="24.95" customHeight="1" x14ac:dyDescent="0.2">
      <c r="A17" s="98" t="s">
        <v>97</v>
      </c>
      <c r="B17" s="99" t="s">
        <v>98</v>
      </c>
      <c r="C17" s="100">
        <v>30000</v>
      </c>
      <c r="D17" s="286">
        <v>272000</v>
      </c>
      <c r="E17" s="285">
        <f>G17-D17</f>
        <v>45000</v>
      </c>
      <c r="F17" s="88">
        <f>G17/D17*100</f>
        <v>116.54411764705883</v>
      </c>
      <c r="G17" s="101">
        <v>317000</v>
      </c>
    </row>
    <row r="18" spans="1:7" ht="24.95" customHeight="1" thickBot="1" x14ac:dyDescent="0.25">
      <c r="A18" s="86" t="s">
        <v>62</v>
      </c>
      <c r="B18" s="87" t="s">
        <v>63</v>
      </c>
      <c r="C18" s="97">
        <v>3000</v>
      </c>
      <c r="D18" s="287">
        <v>3000</v>
      </c>
      <c r="E18" s="285">
        <f>G18-D18</f>
        <v>804</v>
      </c>
      <c r="F18" s="88">
        <f>G18/D18*100</f>
        <v>126.8</v>
      </c>
      <c r="G18" s="102">
        <v>3804</v>
      </c>
    </row>
    <row r="19" spans="1:7" ht="24.95" customHeight="1" thickBot="1" x14ac:dyDescent="0.25">
      <c r="A19" s="331" t="s">
        <v>64</v>
      </c>
      <c r="B19" s="332"/>
      <c r="C19" s="195">
        <f>SUM(C17:C18)</f>
        <v>33000</v>
      </c>
      <c r="D19" s="195">
        <f>SUM(D17:D18)</f>
        <v>275000</v>
      </c>
      <c r="E19" s="289">
        <f>SUM(E17:E18)</f>
        <v>45804</v>
      </c>
      <c r="F19" s="291">
        <f>G19/D19*100</f>
        <v>116.65600000000001</v>
      </c>
      <c r="G19" s="95">
        <f>SUM(G17:G18)</f>
        <v>320804</v>
      </c>
    </row>
    <row r="20" spans="1:7" ht="24.95" customHeight="1" thickBot="1" x14ac:dyDescent="0.25">
      <c r="A20" s="229"/>
      <c r="B20" s="103"/>
      <c r="C20" s="103"/>
      <c r="D20" s="103"/>
      <c r="E20" s="104"/>
      <c r="F20" s="105"/>
      <c r="G20" s="230"/>
    </row>
    <row r="21" spans="1:7" ht="26.25" customHeight="1" thickBot="1" x14ac:dyDescent="0.25">
      <c r="A21" s="331" t="s">
        <v>65</v>
      </c>
      <c r="B21" s="332"/>
      <c r="C21" s="289">
        <f>C13+C19</f>
        <v>17388518</v>
      </c>
      <c r="D21" s="290">
        <f>D13+D19</f>
        <v>17343066</v>
      </c>
      <c r="E21" s="289">
        <f>E13+E19</f>
        <v>45804</v>
      </c>
      <c r="F21" s="96">
        <f>G21/D21*100</f>
        <v>100.26410555088702</v>
      </c>
      <c r="G21" s="288">
        <f>G13+G19</f>
        <v>17388870</v>
      </c>
    </row>
  </sheetData>
  <mergeCells count="15">
    <mergeCell ref="A2:G2"/>
    <mergeCell ref="A13:B13"/>
    <mergeCell ref="A3:G3"/>
    <mergeCell ref="A6:G6"/>
    <mergeCell ref="A7:A8"/>
    <mergeCell ref="B7:B8"/>
    <mergeCell ref="A10:A12"/>
    <mergeCell ref="A5:G5"/>
    <mergeCell ref="C7:F7"/>
    <mergeCell ref="A21:B21"/>
    <mergeCell ref="A14:G14"/>
    <mergeCell ref="A15:A16"/>
    <mergeCell ref="B15:B16"/>
    <mergeCell ref="A19:B19"/>
    <mergeCell ref="C15:F15"/>
  </mergeCells>
  <phoneticPr fontId="0" type="noConversion"/>
  <pageMargins left="1" right="1" top="1" bottom="1" header="0.5" footer="0.5"/>
  <pageSetup paperSize="9" scale="66" orientation="portrait" horizontalDpi="4294967293" r:id="rId1"/>
  <headerFooter alignWithMargins="0">
    <oddHeader>&amp;LKálmánfy Béla Művelődési Ház&amp;RIII/2.a) számú melléklet</oddHeader>
    <oddFooter>&amp;C&amp;P/&amp;N&amp;R2020.08.hó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50"/>
  <sheetViews>
    <sheetView showGridLines="0" view="pageBreakPreview" topLeftCell="A10" zoomScale="84" zoomScaleNormal="100" zoomScaleSheetLayoutView="84" workbookViewId="0">
      <selection activeCell="G41" sqref="G41"/>
    </sheetView>
  </sheetViews>
  <sheetFormatPr defaultRowHeight="12.75" x14ac:dyDescent="0.2"/>
  <cols>
    <col min="1" max="1" width="12.28515625" customWidth="1"/>
    <col min="2" max="2" width="38.140625" customWidth="1"/>
    <col min="3" max="4" width="15.42578125" customWidth="1"/>
    <col min="5" max="5" width="13.140625" customWidth="1"/>
    <col min="6" max="6" width="9.7109375" customWidth="1"/>
    <col min="7" max="7" width="17" customWidth="1"/>
    <col min="8" max="9" width="10.140625" bestFit="1" customWidth="1"/>
  </cols>
  <sheetData>
    <row r="1" spans="1:9" x14ac:dyDescent="0.2">
      <c r="F1" s="7"/>
      <c r="G1" s="7"/>
    </row>
    <row r="2" spans="1:9" x14ac:dyDescent="0.2">
      <c r="A2" s="333" t="s">
        <v>125</v>
      </c>
      <c r="B2" s="333"/>
      <c r="C2" s="333"/>
      <c r="D2" s="333"/>
      <c r="E2" s="333"/>
      <c r="F2" s="333"/>
      <c r="G2" s="333"/>
    </row>
    <row r="3" spans="1:9" x14ac:dyDescent="0.2">
      <c r="A3" s="334" t="s">
        <v>115</v>
      </c>
      <c r="B3" s="334"/>
      <c r="C3" s="334"/>
      <c r="D3" s="334"/>
      <c r="E3" s="334"/>
      <c r="F3" s="334"/>
      <c r="G3" s="334"/>
    </row>
    <row r="4" spans="1:9" ht="13.5" thickBot="1" x14ac:dyDescent="0.25">
      <c r="G4" s="11" t="s">
        <v>49</v>
      </c>
    </row>
    <row r="5" spans="1:9" ht="21.75" customHeight="1" thickBot="1" x14ac:dyDescent="0.25">
      <c r="A5" s="362" t="s">
        <v>38</v>
      </c>
      <c r="B5" s="363"/>
      <c r="C5" s="363"/>
      <c r="D5" s="363"/>
      <c r="E5" s="363"/>
      <c r="F5" s="363"/>
      <c r="G5" s="364"/>
    </row>
    <row r="6" spans="1:9" x14ac:dyDescent="0.2">
      <c r="A6" s="365" t="s">
        <v>0</v>
      </c>
      <c r="B6" s="367" t="s">
        <v>18</v>
      </c>
      <c r="C6" s="369">
        <v>2021</v>
      </c>
      <c r="D6" s="370"/>
      <c r="E6" s="344"/>
      <c r="F6" s="345"/>
      <c r="G6" s="107">
        <v>2021</v>
      </c>
    </row>
    <row r="7" spans="1:9" ht="30.75" customHeight="1" thickBot="1" x14ac:dyDescent="0.25">
      <c r="A7" s="366"/>
      <c r="B7" s="368"/>
      <c r="C7" s="181" t="s">
        <v>59</v>
      </c>
      <c r="D7" s="244" t="s">
        <v>116</v>
      </c>
      <c r="E7" s="267" t="s">
        <v>109</v>
      </c>
      <c r="F7" s="108" t="s">
        <v>58</v>
      </c>
      <c r="G7" s="109" t="s">
        <v>119</v>
      </c>
    </row>
    <row r="8" spans="1:9" ht="22.5" customHeight="1" x14ac:dyDescent="0.2">
      <c r="A8" s="110" t="s">
        <v>4</v>
      </c>
      <c r="B8" s="216" t="s">
        <v>21</v>
      </c>
      <c r="C8" s="218">
        <f>SUM('Kiadások COFOG szerint'!C34)</f>
        <v>7895000</v>
      </c>
      <c r="D8" s="218">
        <f>SUM('Kiadások COFOG szerint'!D34)</f>
        <v>7745000</v>
      </c>
      <c r="E8" s="218">
        <f>SUM('Kiadások COFOG szerint'!E34)</f>
        <v>-500000</v>
      </c>
      <c r="F8" s="175">
        <f>SUM(G8/D8*100)</f>
        <v>93.544222078760484</v>
      </c>
      <c r="G8" s="218">
        <f>SUM('Kiadások COFOG szerint'!G34)</f>
        <v>7245000</v>
      </c>
      <c r="H8" s="17"/>
    </row>
    <row r="9" spans="1:9" ht="22.5" customHeight="1" x14ac:dyDescent="0.2">
      <c r="A9" s="114" t="s">
        <v>67</v>
      </c>
      <c r="B9" s="217" t="s">
        <v>68</v>
      </c>
      <c r="C9" s="219">
        <f>SUM('Kiadások COFOG szerint'!C35)</f>
        <v>400000</v>
      </c>
      <c r="D9" s="219">
        <f>SUM('Kiadások COFOG szerint'!D35)</f>
        <v>450000</v>
      </c>
      <c r="E9" s="219">
        <f>SUM('Kiadások COFOG szerint'!E35)</f>
        <v>0</v>
      </c>
      <c r="F9" s="113">
        <f>SUM('Kiadások COFOG szerint'!F35)</f>
        <v>100</v>
      </c>
      <c r="G9" s="219">
        <f>SUM('Kiadások COFOG szerint'!G35)</f>
        <v>450000</v>
      </c>
    </row>
    <row r="10" spans="1:9" ht="22.5" customHeight="1" x14ac:dyDescent="0.2">
      <c r="A10" s="114" t="s">
        <v>5</v>
      </c>
      <c r="B10" s="217" t="s">
        <v>22</v>
      </c>
      <c r="C10" s="219">
        <f>SUM('Kiadások COFOG szerint'!C36)</f>
        <v>200000</v>
      </c>
      <c r="D10" s="219">
        <f>SUM('Kiadások COFOG szerint'!D36)</f>
        <v>150000</v>
      </c>
      <c r="E10" s="219">
        <f>SUM('Kiadások COFOG szerint'!E36)</f>
        <v>-150000</v>
      </c>
      <c r="F10" s="113">
        <f>SUM('Kiadások COFOG szerint'!F36)</f>
        <v>0</v>
      </c>
      <c r="G10" s="219">
        <f>SUM('Kiadások COFOG szerint'!G36)</f>
        <v>0</v>
      </c>
      <c r="H10" s="17"/>
    </row>
    <row r="11" spans="1:9" ht="22.5" customHeight="1" x14ac:dyDescent="0.2">
      <c r="A11" s="114" t="s">
        <v>6</v>
      </c>
      <c r="B11" s="217" t="s">
        <v>23</v>
      </c>
      <c r="C11" s="219">
        <f>SUM('Kiadások COFOG szerint'!C37)</f>
        <v>24000</v>
      </c>
      <c r="D11" s="219">
        <f>SUM('Kiadások COFOG szerint'!D37)</f>
        <v>24000</v>
      </c>
      <c r="E11" s="219">
        <f>SUM('Kiadások COFOG szerint'!E37)</f>
        <v>0</v>
      </c>
      <c r="F11" s="113">
        <f>SUM('Kiadások COFOG szerint'!F37)</f>
        <v>100</v>
      </c>
      <c r="G11" s="219">
        <f>SUM('Kiadások COFOG szerint'!G37)</f>
        <v>24000</v>
      </c>
      <c r="H11" s="17"/>
    </row>
    <row r="12" spans="1:9" ht="22.5" customHeight="1" x14ac:dyDescent="0.2">
      <c r="A12" s="114" t="s">
        <v>7</v>
      </c>
      <c r="B12" s="217" t="s">
        <v>24</v>
      </c>
      <c r="C12" s="219">
        <f>SUM('Kiadások COFOG szerint'!C38)</f>
        <v>410000</v>
      </c>
      <c r="D12" s="219">
        <f>SUM('Kiadások COFOG szerint'!D38)</f>
        <v>410000</v>
      </c>
      <c r="E12" s="219">
        <f>SUM('Kiadások COFOG szerint'!E38)</f>
        <v>400000</v>
      </c>
      <c r="F12" s="113">
        <f>SUM('Kiadások COFOG szerint'!F38)</f>
        <v>0</v>
      </c>
      <c r="G12" s="219">
        <f>SUM('Kiadások COFOG szerint'!G38)</f>
        <v>810000</v>
      </c>
    </row>
    <row r="13" spans="1:9" ht="22.5" customHeight="1" x14ac:dyDescent="0.2">
      <c r="A13" s="117" t="s">
        <v>108</v>
      </c>
      <c r="B13" s="215" t="s">
        <v>107</v>
      </c>
      <c r="C13" s="139">
        <v>0</v>
      </c>
      <c r="D13" s="266">
        <f>'[1]Kiadások COFOG szerint'!D35</f>
        <v>0</v>
      </c>
      <c r="E13" s="112">
        <f t="shared" ref="E13" si="0">G13-D13</f>
        <v>0</v>
      </c>
      <c r="F13" s="113"/>
      <c r="G13" s="116">
        <f>'Kiadások COFOG szerint'!G39</f>
        <v>0</v>
      </c>
    </row>
    <row r="14" spans="1:9" ht="30" customHeight="1" x14ac:dyDescent="0.2">
      <c r="A14" s="123" t="s">
        <v>8</v>
      </c>
      <c r="B14" s="268" t="s">
        <v>25</v>
      </c>
      <c r="C14" s="269">
        <f>SUM('Kiadások COFOG szerint'!C40+'Kiadások COFOG szerint'!C16)</f>
        <v>820000</v>
      </c>
      <c r="D14" s="269">
        <f>SUM('Kiadások COFOG szerint'!D40+'Kiadások COFOG szerint'!D16)</f>
        <v>820000</v>
      </c>
      <c r="E14" s="269">
        <f>SUM('Kiadások COFOG szerint'!E40+'Kiadások COFOG szerint'!E16)</f>
        <v>250000</v>
      </c>
      <c r="F14" s="273">
        <f>SUM('Kiadások COFOG szerint'!F40+'Kiadások COFOG szerint'!F16)</f>
        <v>450</v>
      </c>
      <c r="G14" s="269">
        <f>SUM('Kiadások COFOG szerint'!G40+'Kiadások COFOG szerint'!G16)</f>
        <v>1070000</v>
      </c>
    </row>
    <row r="15" spans="1:9" ht="30" customHeight="1" thickBot="1" x14ac:dyDescent="0.25">
      <c r="A15" s="270" t="s">
        <v>126</v>
      </c>
      <c r="B15" s="271" t="s">
        <v>127</v>
      </c>
      <c r="C15" s="272">
        <f>SUM('Kiadások COFOG szerint'!C41)</f>
        <v>0</v>
      </c>
      <c r="D15" s="272">
        <f>SUM('Kiadások COFOG szerint'!D41)</f>
        <v>30000</v>
      </c>
      <c r="E15" s="272">
        <f>SUM('Kiadások COFOG szerint'!E41)</f>
        <v>0</v>
      </c>
      <c r="F15" s="274">
        <f>SUM('Kiadások COFOG szerint'!F41)</f>
        <v>100</v>
      </c>
      <c r="G15" s="272">
        <f>SUM('Kiadások COFOG szerint'!G41)</f>
        <v>30000</v>
      </c>
    </row>
    <row r="16" spans="1:9" ht="24" customHeight="1" thickBot="1" x14ac:dyDescent="0.25">
      <c r="A16" s="358" t="s">
        <v>35</v>
      </c>
      <c r="B16" s="359"/>
      <c r="C16" s="196">
        <f>SUM(C8:C15)</f>
        <v>9749000</v>
      </c>
      <c r="D16" s="196">
        <f>SUM(D8:D15)</f>
        <v>9629000</v>
      </c>
      <c r="E16" s="121">
        <f>SUM(E8:E14)</f>
        <v>0</v>
      </c>
      <c r="F16" s="122">
        <f t="shared" ref="F16:F19" si="1">G16/C16*100</f>
        <v>98.769104523540875</v>
      </c>
      <c r="G16" s="120">
        <f>SUM(G8:G15)</f>
        <v>9629000</v>
      </c>
      <c r="I16" s="50"/>
    </row>
    <row r="17" spans="1:11" ht="20.100000000000001" customHeight="1" x14ac:dyDescent="0.2">
      <c r="A17" s="110" t="s">
        <v>9</v>
      </c>
      <c r="B17" s="111" t="s">
        <v>26</v>
      </c>
      <c r="C17" s="112">
        <f>SUM('Kiadások COFOG szerint'!C18+'Kiadások COFOG szerint'!C43+'Kiadások COFOG szerint'!C28)</f>
        <v>1530000</v>
      </c>
      <c r="D17" s="112">
        <f>SUM('Kiadások COFOG szerint'!D18+'Kiadások COFOG szerint'!D43+'Kiadások COFOG szerint'!D28)</f>
        <v>1503000</v>
      </c>
      <c r="E17" s="112">
        <f>SUM('Kiadások COFOG szerint'!E18+'Kiadások COFOG szerint'!E43+'Kiadások COFOG szerint'!E28)</f>
        <v>0</v>
      </c>
      <c r="F17" s="279">
        <f>SUM(G17/D17*100)</f>
        <v>100</v>
      </c>
      <c r="G17" s="112">
        <f>SUM('Kiadások COFOG szerint'!G18+'Kiadások COFOG szerint'!G43+'Kiadások COFOG szerint'!G28)</f>
        <v>1503000</v>
      </c>
      <c r="H17" s="17"/>
    </row>
    <row r="18" spans="1:11" ht="23.25" customHeight="1" thickBot="1" x14ac:dyDescent="0.25">
      <c r="A18" s="117" t="s">
        <v>10</v>
      </c>
      <c r="B18" s="118" t="s">
        <v>27</v>
      </c>
      <c r="C18" s="119">
        <f>SUM('Kiadások COFOG szerint'!C19+'Kiadások COFOG szerint'!C44)</f>
        <v>0</v>
      </c>
      <c r="D18" s="119">
        <f>SUM('Kiadások COFOG szerint'!D19+'Kiadások COFOG szerint'!D44)</f>
        <v>10000</v>
      </c>
      <c r="E18" s="119">
        <f>SUM('Kiadások COFOG szerint'!E19+'Kiadások COFOG szerint'!E44)</f>
        <v>0</v>
      </c>
      <c r="F18" s="275">
        <f>SUM('Kiadások COFOG szerint'!F19+'Kiadások COFOG szerint'!F44)</f>
        <v>100</v>
      </c>
      <c r="G18" s="119">
        <f>SUM('Kiadások COFOG szerint'!G19+'Kiadások COFOG szerint'!G44)</f>
        <v>10000</v>
      </c>
      <c r="H18" s="17"/>
    </row>
    <row r="19" spans="1:11" ht="24.95" customHeight="1" thickBot="1" x14ac:dyDescent="0.25">
      <c r="A19" s="358" t="s">
        <v>36</v>
      </c>
      <c r="B19" s="359"/>
      <c r="C19" s="196">
        <f>SUM(C17:C18)</f>
        <v>1530000</v>
      </c>
      <c r="D19" s="196">
        <f>SUM(D17:D18)</f>
        <v>1513000</v>
      </c>
      <c r="E19" s="120">
        <f>SUM(E17:E18)</f>
        <v>0</v>
      </c>
      <c r="F19" s="122">
        <f t="shared" si="1"/>
        <v>98.888888888888886</v>
      </c>
      <c r="G19" s="120">
        <f>SUM(G17:G18)</f>
        <v>1513000</v>
      </c>
    </row>
    <row r="20" spans="1:11" ht="20.100000000000001" customHeight="1" x14ac:dyDescent="0.2">
      <c r="A20" s="276" t="s">
        <v>11</v>
      </c>
      <c r="B20" s="124" t="s">
        <v>28</v>
      </c>
      <c r="C20" s="125">
        <f>SUM('Kiadások COFOG szerint'!C9+'Kiadások COFOG szerint'!C46)</f>
        <v>755000</v>
      </c>
      <c r="D20" s="125">
        <f>SUM('Kiadások COFOG szerint'!D9+'Kiadások COFOG szerint'!D46)</f>
        <v>755000</v>
      </c>
      <c r="E20" s="125">
        <f>SUM('Kiadások COFOG szerint'!E9+'Kiadások COFOG szerint'!E46)</f>
        <v>0</v>
      </c>
      <c r="F20" s="277">
        <f>SUM(G20/D20*100)</f>
        <v>100</v>
      </c>
      <c r="G20" s="125">
        <f>SUM('Kiadások COFOG szerint'!G9+'Kiadások COFOG szerint'!G46)</f>
        <v>755000</v>
      </c>
      <c r="H20" s="17"/>
    </row>
    <row r="21" spans="1:11" ht="20.100000000000001" customHeight="1" x14ac:dyDescent="0.2">
      <c r="A21" s="123" t="s">
        <v>12</v>
      </c>
      <c r="B21" s="126" t="s">
        <v>29</v>
      </c>
      <c r="C21" s="127">
        <f>SUM('Kiadások COFOG szerint'!C47)</f>
        <v>550000</v>
      </c>
      <c r="D21" s="127">
        <f>SUM('Kiadások COFOG szerint'!D47)</f>
        <v>550000</v>
      </c>
      <c r="E21" s="127">
        <f>SUM('Kiadások COFOG szerint'!E47)</f>
        <v>0</v>
      </c>
      <c r="F21" s="277">
        <f t="shared" ref="F21:F30" si="2">SUM(G21/D21*100)</f>
        <v>100</v>
      </c>
      <c r="G21" s="127">
        <f>SUM('Kiadások COFOG szerint'!G47)</f>
        <v>550000</v>
      </c>
      <c r="H21" s="17"/>
    </row>
    <row r="22" spans="1:11" ht="20.100000000000001" customHeight="1" x14ac:dyDescent="0.2">
      <c r="A22" s="123" t="s">
        <v>70</v>
      </c>
      <c r="B22" s="115" t="s">
        <v>71</v>
      </c>
      <c r="C22" s="128">
        <f>SUM('Kiadások COFOG szerint'!C48)</f>
        <v>96000</v>
      </c>
      <c r="D22" s="128">
        <f>SUM('Kiadások COFOG szerint'!D48)</f>
        <v>96000</v>
      </c>
      <c r="E22" s="128">
        <f>SUM('Kiadások COFOG szerint'!E48)</f>
        <v>10013</v>
      </c>
      <c r="F22" s="277">
        <f t="shared" si="2"/>
        <v>110.43020833333333</v>
      </c>
      <c r="G22" s="128">
        <f>SUM('Kiadások COFOG szerint'!G48)</f>
        <v>106013</v>
      </c>
      <c r="H22" s="17"/>
    </row>
    <row r="23" spans="1:11" ht="20.100000000000001" customHeight="1" x14ac:dyDescent="0.2">
      <c r="A23" s="123" t="s">
        <v>76</v>
      </c>
      <c r="B23" s="129" t="s">
        <v>72</v>
      </c>
      <c r="C23" s="128">
        <f>SUM('Kiadások COFOG szerint'!C49)</f>
        <v>60000</v>
      </c>
      <c r="D23" s="128">
        <f>SUM('Kiadások COFOG szerint'!D49)</f>
        <v>60000</v>
      </c>
      <c r="E23" s="128">
        <f>SUM('Kiadások COFOG szerint'!E49)</f>
        <v>0</v>
      </c>
      <c r="F23" s="277">
        <f t="shared" si="2"/>
        <v>100</v>
      </c>
      <c r="G23" s="128">
        <f>SUM('Kiadások COFOG szerint'!G49)</f>
        <v>60000</v>
      </c>
      <c r="H23" s="17"/>
    </row>
    <row r="24" spans="1:11" ht="20.100000000000001" customHeight="1" x14ac:dyDescent="0.2">
      <c r="A24" s="123" t="s">
        <v>85</v>
      </c>
      <c r="B24" s="129" t="s">
        <v>99</v>
      </c>
      <c r="C24" s="128">
        <f>SUM('Kiadások COFOG szerint'!C50)</f>
        <v>2140000</v>
      </c>
      <c r="D24" s="128">
        <f>SUM('Kiadások COFOG szerint'!D50)</f>
        <v>2200000</v>
      </c>
      <c r="E24" s="128">
        <f>SUM('Kiadások COFOG szerint'!E50)</f>
        <v>0</v>
      </c>
      <c r="F24" s="277">
        <f t="shared" si="2"/>
        <v>100</v>
      </c>
      <c r="G24" s="128">
        <f>SUM('Kiadások COFOG szerint'!G50)</f>
        <v>2200000</v>
      </c>
      <c r="H24" s="17"/>
    </row>
    <row r="25" spans="1:11" ht="20.100000000000001" customHeight="1" x14ac:dyDescent="0.2">
      <c r="A25" s="123" t="s">
        <v>83</v>
      </c>
      <c r="B25" s="129" t="s">
        <v>100</v>
      </c>
      <c r="C25" s="128">
        <f>SUM('Kiadások COFOG szerint'!C51)</f>
        <v>500000</v>
      </c>
      <c r="D25" s="128">
        <f>SUM('Kiadások COFOG szerint'!D51)</f>
        <v>500000</v>
      </c>
      <c r="E25" s="128">
        <f>SUM('Kiadások COFOG szerint'!E51)</f>
        <v>0</v>
      </c>
      <c r="F25" s="277">
        <f t="shared" si="2"/>
        <v>100</v>
      </c>
      <c r="G25" s="128">
        <f>SUM('Kiadások COFOG szerint'!G51)</f>
        <v>500000</v>
      </c>
      <c r="H25" s="17"/>
    </row>
    <row r="26" spans="1:11" ht="20.100000000000001" customHeight="1" x14ac:dyDescent="0.2">
      <c r="A26" s="123" t="s">
        <v>121</v>
      </c>
      <c r="B26" s="129" t="s">
        <v>122</v>
      </c>
      <c r="C26" s="128">
        <f>SUM('Kiadások COFOG szerint'!C52)</f>
        <v>0</v>
      </c>
      <c r="D26" s="128">
        <f>SUM('Kiadások COFOG szerint'!D52)</f>
        <v>0</v>
      </c>
      <c r="E26" s="128">
        <f>SUM('Kiadások COFOG szerint'!E52)</f>
        <v>0</v>
      </c>
      <c r="F26" s="277">
        <v>0</v>
      </c>
      <c r="G26" s="128">
        <f>SUM('Kiadások COFOG szerint'!G52)</f>
        <v>0</v>
      </c>
      <c r="H26" s="17"/>
    </row>
    <row r="27" spans="1:11" ht="20.100000000000001" customHeight="1" x14ac:dyDescent="0.2">
      <c r="A27" s="130" t="s">
        <v>14</v>
      </c>
      <c r="B27" s="129" t="s">
        <v>30</v>
      </c>
      <c r="C27" s="128">
        <f>SUM('Kiadások COFOG szerint'!C53)</f>
        <v>888425</v>
      </c>
      <c r="D27" s="128">
        <f>SUM('Kiadások COFOG szerint'!D53)</f>
        <v>888425</v>
      </c>
      <c r="E27" s="128">
        <f>SUM('Kiadások COFOG szerint'!E53)</f>
        <v>25791</v>
      </c>
      <c r="F27" s="277">
        <f t="shared" si="2"/>
        <v>102.90300250443201</v>
      </c>
      <c r="G27" s="128">
        <f>SUM('Kiadások COFOG szerint'!G53)</f>
        <v>914216</v>
      </c>
      <c r="H27" s="17"/>
      <c r="K27" s="17"/>
    </row>
    <row r="28" spans="1:11" ht="20.100000000000001" customHeight="1" x14ac:dyDescent="0.2">
      <c r="A28" s="174" t="s">
        <v>15</v>
      </c>
      <c r="B28" s="129" t="s">
        <v>31</v>
      </c>
      <c r="C28" s="128">
        <f>SUM('Kiadások COFOG szerint'!C54)</f>
        <v>100000</v>
      </c>
      <c r="D28" s="128">
        <f>SUM('Kiadások COFOG szerint'!D54)</f>
        <v>100000</v>
      </c>
      <c r="E28" s="128">
        <f>SUM('Kiadások COFOG szerint'!E54)</f>
        <v>0</v>
      </c>
      <c r="F28" s="277">
        <f t="shared" si="2"/>
        <v>100</v>
      </c>
      <c r="G28" s="128">
        <f>SUM('Kiadások COFOG szerint'!G54)</f>
        <v>100000</v>
      </c>
      <c r="H28" s="17"/>
      <c r="K28" s="17"/>
    </row>
    <row r="29" spans="1:11" ht="25.5" customHeight="1" x14ac:dyDescent="0.2">
      <c r="A29" s="131" t="s">
        <v>16</v>
      </c>
      <c r="B29" s="115" t="s">
        <v>32</v>
      </c>
      <c r="C29" s="128">
        <f>SUM('Kiadások COFOG szerint'!C55+'Kiadások COFOG szerint'!C11)</f>
        <v>1015093</v>
      </c>
      <c r="D29" s="128">
        <f>SUM('Kiadások COFOG szerint'!D55+'Kiadások COFOG szerint'!D11)</f>
        <v>1046641</v>
      </c>
      <c r="E29" s="128">
        <f>SUM('Kiadások COFOG szerint'!E55+'Kiadások COFOG szerint'!E11)</f>
        <v>10000</v>
      </c>
      <c r="F29" s="277">
        <f t="shared" si="2"/>
        <v>100.95543744225574</v>
      </c>
      <c r="G29" s="128">
        <f>SUM('Kiadások COFOG szerint'!G55+'Kiadások COFOG szerint'!G11)</f>
        <v>1056641</v>
      </c>
      <c r="H29" s="17"/>
      <c r="K29" s="17"/>
    </row>
    <row r="30" spans="1:11" ht="20.100000000000001" customHeight="1" thickBot="1" x14ac:dyDescent="0.25">
      <c r="A30" s="132" t="s">
        <v>17</v>
      </c>
      <c r="B30" s="118" t="s">
        <v>33</v>
      </c>
      <c r="C30" s="133">
        <v>5000</v>
      </c>
      <c r="D30" s="241">
        <f>SUM('Kiadások COFOG szerint'!D56)</f>
        <v>5000</v>
      </c>
      <c r="E30" s="125">
        <f t="shared" ref="E30" si="3">G30-D30</f>
        <v>0</v>
      </c>
      <c r="F30" s="277">
        <f t="shared" si="2"/>
        <v>100</v>
      </c>
      <c r="G30" s="134">
        <v>5000</v>
      </c>
      <c r="H30" s="17"/>
      <c r="K30" s="17"/>
    </row>
    <row r="31" spans="1:11" ht="24.95" customHeight="1" thickBot="1" x14ac:dyDescent="0.25">
      <c r="A31" s="358" t="s">
        <v>37</v>
      </c>
      <c r="B31" s="359"/>
      <c r="C31" s="196">
        <f>SUM(C20:C30)</f>
        <v>6109518</v>
      </c>
      <c r="D31" s="196">
        <f>SUM(D20:D30)</f>
        <v>6201066</v>
      </c>
      <c r="E31" s="120">
        <f>SUM(E20:E30)</f>
        <v>45804</v>
      </c>
      <c r="F31" s="135">
        <f t="shared" ref="F31" si="4">G31/C31*100</f>
        <v>102.24816425780234</v>
      </c>
      <c r="G31" s="120">
        <f>SUM(G20:G30)</f>
        <v>6246870</v>
      </c>
      <c r="K31" s="17"/>
    </row>
    <row r="32" spans="1:11" ht="24.95" customHeight="1" x14ac:dyDescent="0.2">
      <c r="A32" s="136" t="s">
        <v>87</v>
      </c>
      <c r="B32" s="137" t="s">
        <v>88</v>
      </c>
      <c r="C32" s="138">
        <f>SUM('Kiadások COFOG szerint'!C58)</f>
        <v>0</v>
      </c>
      <c r="D32" s="138">
        <f>SUM('Kiadások COFOG szerint'!D58)</f>
        <v>0</v>
      </c>
      <c r="E32" s="138">
        <f>SUM('Kiadások COFOG szerint'!E58)</f>
        <v>0</v>
      </c>
      <c r="F32" s="138">
        <f>SUM('Kiadások COFOG szerint'!F58)</f>
        <v>0</v>
      </c>
      <c r="G32" s="138">
        <f>SUM('Kiadások COFOG szerint'!G58)</f>
        <v>0</v>
      </c>
      <c r="K32" s="17"/>
    </row>
    <row r="33" spans="1:11" ht="24.95" customHeight="1" thickBot="1" x14ac:dyDescent="0.25">
      <c r="A33" s="140" t="s">
        <v>89</v>
      </c>
      <c r="B33" s="141" t="s">
        <v>91</v>
      </c>
      <c r="C33" s="142">
        <f>SUM('Kiadások COFOG szerint'!C59)</f>
        <v>0</v>
      </c>
      <c r="D33" s="142">
        <f>SUM('Kiadások COFOG szerint'!D59)</f>
        <v>0</v>
      </c>
      <c r="E33" s="142">
        <f>SUM('Kiadások COFOG szerint'!E59)</f>
        <v>0</v>
      </c>
      <c r="F33" s="142">
        <f>SUM('Kiadások COFOG szerint'!F59)</f>
        <v>0</v>
      </c>
      <c r="G33" s="142">
        <f>SUM('Kiadások COFOG szerint'!G59)</f>
        <v>0</v>
      </c>
      <c r="K33" s="17"/>
    </row>
    <row r="34" spans="1:11" ht="24.95" customHeight="1" thickBot="1" x14ac:dyDescent="0.25">
      <c r="A34" s="358" t="s">
        <v>101</v>
      </c>
      <c r="B34" s="359"/>
      <c r="C34" s="196">
        <f>SUM(C32:C33)</f>
        <v>0</v>
      </c>
      <c r="D34" s="196">
        <f>SUM(D32:D33)</f>
        <v>0</v>
      </c>
      <c r="E34" s="120">
        <f>SUM(E32:E33)</f>
        <v>0</v>
      </c>
      <c r="F34" s="135">
        <v>0</v>
      </c>
      <c r="G34" s="120">
        <f>SUM(G32:G33)</f>
        <v>0</v>
      </c>
      <c r="K34" s="17"/>
    </row>
    <row r="35" spans="1:11" ht="21.75" customHeight="1" thickBot="1" x14ac:dyDescent="0.25">
      <c r="A35" s="360" t="s">
        <v>1</v>
      </c>
      <c r="B35" s="361"/>
      <c r="C35" s="197">
        <f>SUM(C16+C19+C31+C34)</f>
        <v>17388518</v>
      </c>
      <c r="D35" s="197">
        <f t="shared" ref="D35:G35" si="5">SUM(D16+D19+D31+D34)</f>
        <v>17343066</v>
      </c>
      <c r="E35" s="197">
        <f t="shared" si="5"/>
        <v>45804</v>
      </c>
      <c r="F35" s="278">
        <f>SUM(G35/D35*100)</f>
        <v>100.26410555088702</v>
      </c>
      <c r="G35" s="197">
        <f t="shared" si="5"/>
        <v>17388870</v>
      </c>
      <c r="H35" s="19"/>
      <c r="K35" s="17"/>
    </row>
    <row r="36" spans="1:11" x14ac:dyDescent="0.2">
      <c r="A36" s="1"/>
      <c r="K36" s="17"/>
    </row>
    <row r="37" spans="1:11" x14ac:dyDescent="0.2">
      <c r="A37" s="222" t="s">
        <v>110</v>
      </c>
      <c r="B37" s="49"/>
      <c r="C37" s="223">
        <f>C35-'Kiadások COFOG szerint'!C63</f>
        <v>0</v>
      </c>
      <c r="D37" s="223">
        <f>D35-'Kiadások COFOG szerint'!D63</f>
        <v>0</v>
      </c>
      <c r="E37" s="223">
        <f>E35-'Kiadások COFOG szerint'!E63</f>
        <v>0</v>
      </c>
      <c r="F37" s="223"/>
      <c r="G37" s="223">
        <f>G35-'Kiadások COFOG szerint'!G63</f>
        <v>0</v>
      </c>
      <c r="K37" s="17"/>
    </row>
    <row r="38" spans="1:11" x14ac:dyDescent="0.2">
      <c r="A38" s="1"/>
      <c r="K38" s="17"/>
    </row>
    <row r="39" spans="1:11" x14ac:dyDescent="0.2">
      <c r="A39" s="1"/>
      <c r="K39" s="17"/>
    </row>
    <row r="40" spans="1:11" x14ac:dyDescent="0.2">
      <c r="A40" s="1"/>
      <c r="K40" s="17"/>
    </row>
    <row r="41" spans="1:11" x14ac:dyDescent="0.2">
      <c r="A41" s="1"/>
      <c r="K41" s="17"/>
    </row>
    <row r="42" spans="1:11" x14ac:dyDescent="0.2">
      <c r="A42" s="1"/>
      <c r="K42" s="17"/>
    </row>
    <row r="43" spans="1:11" x14ac:dyDescent="0.2">
      <c r="K43" s="17"/>
    </row>
    <row r="44" spans="1:11" x14ac:dyDescent="0.2">
      <c r="K44" s="18"/>
    </row>
    <row r="45" spans="1:11" x14ac:dyDescent="0.2">
      <c r="K45" s="18"/>
    </row>
    <row r="46" spans="1:11" x14ac:dyDescent="0.2">
      <c r="K46" s="18"/>
    </row>
    <row r="47" spans="1:11" x14ac:dyDescent="0.2">
      <c r="K47" s="18"/>
    </row>
    <row r="48" spans="1:11" x14ac:dyDescent="0.2">
      <c r="K48" s="18"/>
    </row>
    <row r="49" spans="11:11" x14ac:dyDescent="0.2">
      <c r="K49" s="18"/>
    </row>
    <row r="50" spans="11:11" x14ac:dyDescent="0.2">
      <c r="K50" s="18"/>
    </row>
  </sheetData>
  <mergeCells count="11">
    <mergeCell ref="A16:B16"/>
    <mergeCell ref="A19:B19"/>
    <mergeCell ref="A31:B31"/>
    <mergeCell ref="A35:B35"/>
    <mergeCell ref="A2:G2"/>
    <mergeCell ref="A3:G3"/>
    <mergeCell ref="A5:G5"/>
    <mergeCell ref="A6:A7"/>
    <mergeCell ref="B6:B7"/>
    <mergeCell ref="A34:B34"/>
    <mergeCell ref="C6:F6"/>
  </mergeCells>
  <phoneticPr fontId="0" type="noConversion"/>
  <pageMargins left="0.98425196850393704" right="0.98425196850393704" top="0.98425196850393704" bottom="0.98425196850393704" header="0.51181102362204722" footer="0.51181102362204722"/>
  <pageSetup paperSize="9" scale="60" orientation="portrait" r:id="rId1"/>
  <headerFooter alignWithMargins="0">
    <oddHeader>&amp;LKálmánfy Béla Művelődési Ház és Könyvtár&amp;RIII/3. számú melléklet</oddHeader>
    <oddFooter>&amp;C&amp;P/&amp;N&amp;R2020.08.hó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63"/>
  <sheetViews>
    <sheetView view="pageBreakPreview" topLeftCell="A43" zoomScaleNormal="100" zoomScaleSheetLayoutView="100" workbookViewId="0">
      <selection activeCell="I11" sqref="I11"/>
    </sheetView>
  </sheetViews>
  <sheetFormatPr defaultRowHeight="12.75" x14ac:dyDescent="0.2"/>
  <cols>
    <col min="1" max="1" width="11.5703125" customWidth="1"/>
    <col min="2" max="2" width="39.140625" customWidth="1"/>
    <col min="3" max="4" width="13.28515625" customWidth="1"/>
    <col min="5" max="5" width="11.42578125" customWidth="1"/>
    <col min="6" max="6" width="9.85546875" customWidth="1"/>
    <col min="7" max="7" width="17.42578125" customWidth="1"/>
    <col min="8" max="8" width="11.42578125" bestFit="1" customWidth="1"/>
    <col min="9" max="9" width="12.42578125" style="49" bestFit="1" customWidth="1"/>
    <col min="10" max="10" width="11.42578125" style="49" bestFit="1" customWidth="1"/>
    <col min="11" max="12" width="15.28515625" style="49" bestFit="1" customWidth="1"/>
    <col min="13" max="13" width="13.7109375" style="49" bestFit="1" customWidth="1"/>
    <col min="14" max="14" width="12.5703125" bestFit="1" customWidth="1"/>
    <col min="15" max="15" width="15.28515625" bestFit="1" customWidth="1"/>
  </cols>
  <sheetData>
    <row r="1" spans="1:17" x14ac:dyDescent="0.2">
      <c r="E1" s="313"/>
      <c r="F1" s="313"/>
      <c r="G1" s="313"/>
    </row>
    <row r="2" spans="1:17" x14ac:dyDescent="0.2">
      <c r="A2" s="333" t="s">
        <v>125</v>
      </c>
      <c r="B2" s="333"/>
      <c r="C2" s="333"/>
      <c r="D2" s="333"/>
      <c r="E2" s="333"/>
      <c r="F2" s="333"/>
      <c r="G2" s="333"/>
    </row>
    <row r="3" spans="1:17" x14ac:dyDescent="0.2">
      <c r="A3" s="334" t="s">
        <v>115</v>
      </c>
      <c r="B3" s="334"/>
      <c r="C3" s="334"/>
      <c r="D3" s="334"/>
      <c r="E3" s="334"/>
      <c r="F3" s="334"/>
      <c r="G3" s="334"/>
    </row>
    <row r="4" spans="1:17" x14ac:dyDescent="0.2">
      <c r="G4" s="11" t="s">
        <v>49</v>
      </c>
    </row>
    <row r="5" spans="1:17" ht="21.95" customHeight="1" thickBot="1" x14ac:dyDescent="0.25">
      <c r="A5" s="380" t="s">
        <v>41</v>
      </c>
      <c r="B5" s="380"/>
      <c r="C5" s="380"/>
      <c r="D5" s="380"/>
      <c r="E5" s="380"/>
      <c r="F5" s="380"/>
      <c r="G5" s="380"/>
      <c r="I5" s="70"/>
      <c r="J5" s="70"/>
      <c r="K5" s="71"/>
      <c r="L5" s="71"/>
      <c r="M5" s="71"/>
      <c r="N5" s="8"/>
      <c r="O5" s="8"/>
      <c r="P5" s="8"/>
      <c r="Q5" s="8"/>
    </row>
    <row r="6" spans="1:17" ht="21.95" customHeight="1" x14ac:dyDescent="0.2">
      <c r="A6" s="381" t="s">
        <v>80</v>
      </c>
      <c r="B6" s="382"/>
      <c r="C6" s="382"/>
      <c r="D6" s="382"/>
      <c r="E6" s="382"/>
      <c r="F6" s="382"/>
      <c r="G6" s="383"/>
      <c r="I6" s="72"/>
      <c r="J6" s="70"/>
      <c r="K6" s="70"/>
      <c r="L6" s="70"/>
      <c r="M6" s="70"/>
      <c r="N6" s="8"/>
      <c r="O6" s="8"/>
      <c r="P6" s="8"/>
      <c r="Q6" s="8"/>
    </row>
    <row r="7" spans="1:17" ht="18.75" customHeight="1" x14ac:dyDescent="0.2">
      <c r="A7" s="384" t="s">
        <v>0</v>
      </c>
      <c r="B7" s="375" t="s">
        <v>39</v>
      </c>
      <c r="C7" s="393">
        <v>2021</v>
      </c>
      <c r="D7" s="394"/>
      <c r="E7" s="353"/>
      <c r="F7" s="354"/>
      <c r="G7" s="20">
        <v>2021</v>
      </c>
      <c r="I7" s="70"/>
      <c r="J7" s="70"/>
      <c r="K7" s="70"/>
      <c r="L7" s="70"/>
      <c r="M7" s="70"/>
      <c r="N7" s="8"/>
      <c r="O7" s="8"/>
      <c r="P7" s="8"/>
      <c r="Q7" s="8"/>
    </row>
    <row r="8" spans="1:17" ht="25.5" customHeight="1" thickBot="1" x14ac:dyDescent="0.25">
      <c r="A8" s="385"/>
      <c r="B8" s="376"/>
      <c r="C8" s="182" t="s">
        <v>59</v>
      </c>
      <c r="D8" s="245" t="s">
        <v>116</v>
      </c>
      <c r="E8" s="246" t="s">
        <v>109</v>
      </c>
      <c r="F8" s="39" t="s">
        <v>58</v>
      </c>
      <c r="G8" s="21" t="s">
        <v>119</v>
      </c>
    </row>
    <row r="9" spans="1:17" ht="21.95" customHeight="1" x14ac:dyDescent="0.2">
      <c r="A9" s="233" t="s">
        <v>11</v>
      </c>
      <c r="B9" s="234" t="s">
        <v>28</v>
      </c>
      <c r="C9" s="235">
        <v>555000</v>
      </c>
      <c r="D9" s="253">
        <v>555000</v>
      </c>
      <c r="E9" s="252">
        <f>G9-D9</f>
        <v>90035</v>
      </c>
      <c r="F9" s="236">
        <f>G9/D9*100</f>
        <v>116.22252252252252</v>
      </c>
      <c r="G9" s="237">
        <v>645035</v>
      </c>
      <c r="H9" s="228"/>
    </row>
    <row r="10" spans="1:17" ht="21.95" customHeight="1" x14ac:dyDescent="0.2">
      <c r="A10" s="3" t="s">
        <v>14</v>
      </c>
      <c r="B10" s="40" t="s">
        <v>30</v>
      </c>
      <c r="C10" s="198">
        <v>0</v>
      </c>
      <c r="D10" s="12">
        <v>0</v>
      </c>
      <c r="E10" s="248">
        <f>G10-D10</f>
        <v>0</v>
      </c>
      <c r="F10" s="55">
        <v>0</v>
      </c>
      <c r="G10" s="13">
        <v>0</v>
      </c>
      <c r="H10" s="49"/>
    </row>
    <row r="11" spans="1:17" ht="21.95" customHeight="1" thickBot="1" x14ac:dyDescent="0.25">
      <c r="A11" s="3" t="s">
        <v>16</v>
      </c>
      <c r="B11" s="56" t="s">
        <v>32</v>
      </c>
      <c r="C11" s="199">
        <v>53500</v>
      </c>
      <c r="D11" s="254">
        <v>53500</v>
      </c>
      <c r="E11" s="248">
        <f>G11-D11</f>
        <v>0</v>
      </c>
      <c r="F11" s="55">
        <f>G11/D11*100</f>
        <v>100</v>
      </c>
      <c r="G11" s="57">
        <v>53500</v>
      </c>
      <c r="I11" s="73"/>
      <c r="J11" s="73"/>
    </row>
    <row r="12" spans="1:17" ht="21.95" customHeight="1" thickBot="1" x14ac:dyDescent="0.25">
      <c r="A12" s="386" t="s">
        <v>40</v>
      </c>
      <c r="B12" s="387"/>
      <c r="C12" s="200">
        <f>SUM(C9:C11)</f>
        <v>608500</v>
      </c>
      <c r="D12" s="200">
        <f>SUM(D9:D11)</f>
        <v>608500</v>
      </c>
      <c r="E12" s="200">
        <f>SUM(E9:E11)</f>
        <v>90035</v>
      </c>
      <c r="F12" s="48">
        <f>G11/D11*100</f>
        <v>100</v>
      </c>
      <c r="G12" s="29">
        <f>SUM(G9:G11)</f>
        <v>698535</v>
      </c>
      <c r="I12" s="74"/>
    </row>
    <row r="13" spans="1:17" ht="26.25" customHeight="1" thickBot="1" x14ac:dyDescent="0.25">
      <c r="A13" s="390" t="s">
        <v>81</v>
      </c>
      <c r="B13" s="391"/>
      <c r="C13" s="391"/>
      <c r="D13" s="391"/>
      <c r="E13" s="391"/>
      <c r="F13" s="391"/>
      <c r="G13" s="392"/>
      <c r="H13" s="6"/>
    </row>
    <row r="14" spans="1:17" ht="24.95" customHeight="1" x14ac:dyDescent="0.2">
      <c r="A14" s="388" t="s">
        <v>0</v>
      </c>
      <c r="B14" s="389" t="s">
        <v>39</v>
      </c>
      <c r="C14" s="393">
        <v>2021</v>
      </c>
      <c r="D14" s="394"/>
      <c r="E14" s="353"/>
      <c r="F14" s="354"/>
      <c r="G14" s="20">
        <v>2021</v>
      </c>
    </row>
    <row r="15" spans="1:17" ht="24.95" customHeight="1" thickBot="1" x14ac:dyDescent="0.25">
      <c r="A15" s="385"/>
      <c r="B15" s="376"/>
      <c r="C15" s="224" t="s">
        <v>59</v>
      </c>
      <c r="D15" s="245" t="s">
        <v>116</v>
      </c>
      <c r="E15" s="246" t="s">
        <v>109</v>
      </c>
      <c r="F15" s="224" t="s">
        <v>58</v>
      </c>
      <c r="G15" s="21" t="s">
        <v>119</v>
      </c>
    </row>
    <row r="16" spans="1:17" ht="21.95" customHeight="1" thickBot="1" x14ac:dyDescent="0.25">
      <c r="A16" s="46" t="s">
        <v>8</v>
      </c>
      <c r="B16" s="2" t="s">
        <v>25</v>
      </c>
      <c r="C16" s="201">
        <v>720000</v>
      </c>
      <c r="D16" s="254">
        <v>720000</v>
      </c>
      <c r="E16" s="44">
        <f>G16-D16</f>
        <v>0</v>
      </c>
      <c r="F16" s="47">
        <f>G16/C16*100</f>
        <v>100</v>
      </c>
      <c r="G16" s="13">
        <v>720000</v>
      </c>
      <c r="I16" s="49" t="s">
        <v>82</v>
      </c>
    </row>
    <row r="17" spans="1:7" ht="21.95" customHeight="1" thickBot="1" x14ac:dyDescent="0.25">
      <c r="A17" s="377" t="s">
        <v>35</v>
      </c>
      <c r="B17" s="379"/>
      <c r="C17" s="206">
        <v>720000</v>
      </c>
      <c r="D17" s="206">
        <f>SUM(D16)</f>
        <v>720000</v>
      </c>
      <c r="E17" s="60">
        <f>SUM(E16:E16)</f>
        <v>0</v>
      </c>
      <c r="F17" s="53">
        <f>G17/C17*100</f>
        <v>100</v>
      </c>
      <c r="G17" s="54">
        <f>SUM(G16:G16)</f>
        <v>720000</v>
      </c>
    </row>
    <row r="18" spans="1:7" ht="21.95" customHeight="1" x14ac:dyDescent="0.2">
      <c r="A18" s="65" t="s">
        <v>73</v>
      </c>
      <c r="B18" s="63" t="s">
        <v>26</v>
      </c>
      <c r="C18" s="202">
        <v>120000</v>
      </c>
      <c r="D18" s="202">
        <v>95618</v>
      </c>
      <c r="E18" s="66">
        <f>G18-D18</f>
        <v>0</v>
      </c>
      <c r="F18" s="67">
        <f>G18/C18*100</f>
        <v>79.681666666666658</v>
      </c>
      <c r="G18" s="64">
        <v>95618</v>
      </c>
    </row>
    <row r="19" spans="1:7" ht="21.95" customHeight="1" thickBot="1" x14ac:dyDescent="0.25">
      <c r="A19" s="30" t="s">
        <v>74</v>
      </c>
      <c r="B19" s="5" t="s">
        <v>75</v>
      </c>
      <c r="C19" s="203">
        <v>0</v>
      </c>
      <c r="D19" s="203">
        <v>0</v>
      </c>
      <c r="E19" s="16">
        <f>G19-D19</f>
        <v>0</v>
      </c>
      <c r="F19" s="52">
        <v>0</v>
      </c>
      <c r="G19" s="14">
        <v>0</v>
      </c>
    </row>
    <row r="20" spans="1:7" ht="21.95" customHeight="1" thickBot="1" x14ac:dyDescent="0.25">
      <c r="A20" s="377" t="s">
        <v>36</v>
      </c>
      <c r="B20" s="374"/>
      <c r="C20" s="206">
        <f>SUM(C18:C19)</f>
        <v>120000</v>
      </c>
      <c r="D20" s="206">
        <f>SUM(D18:D19)</f>
        <v>95618</v>
      </c>
      <c r="E20" s="60">
        <f>SUM(E18:E19)</f>
        <v>0</v>
      </c>
      <c r="F20" s="53">
        <f>G20/C20*100</f>
        <v>79.681666666666658</v>
      </c>
      <c r="G20" s="54">
        <f>SUM(G18:G19)</f>
        <v>95618</v>
      </c>
    </row>
    <row r="21" spans="1:7" ht="21.95" customHeight="1" x14ac:dyDescent="0.2">
      <c r="A21" s="77" t="s">
        <v>11</v>
      </c>
      <c r="B21" s="10" t="s">
        <v>28</v>
      </c>
      <c r="C21" s="201">
        <v>0</v>
      </c>
      <c r="D21" s="201">
        <v>0</v>
      </c>
      <c r="E21" s="62">
        <f>G21-D21</f>
        <v>0</v>
      </c>
      <c r="F21" s="172">
        <v>0</v>
      </c>
      <c r="G21" s="45">
        <v>0</v>
      </c>
    </row>
    <row r="22" spans="1:7" ht="21.95" customHeight="1" x14ac:dyDescent="0.2">
      <c r="A22" s="46" t="s">
        <v>12</v>
      </c>
      <c r="B22" s="2" t="s">
        <v>29</v>
      </c>
      <c r="C22" s="204">
        <v>0</v>
      </c>
      <c r="D22" s="204">
        <v>0</v>
      </c>
      <c r="E22" s="62">
        <f>G22-D22</f>
        <v>0</v>
      </c>
      <c r="F22" s="172">
        <v>0</v>
      </c>
      <c r="G22" s="13">
        <v>0</v>
      </c>
    </row>
    <row r="23" spans="1:7" ht="21.95" customHeight="1" x14ac:dyDescent="0.2">
      <c r="A23" s="46" t="s">
        <v>83</v>
      </c>
      <c r="B23" s="2" t="s">
        <v>84</v>
      </c>
      <c r="C23" s="204">
        <v>0</v>
      </c>
      <c r="D23" s="204">
        <v>0</v>
      </c>
      <c r="E23" s="62">
        <f>G23-D23</f>
        <v>0</v>
      </c>
      <c r="F23" s="172">
        <v>0</v>
      </c>
      <c r="G23" s="13">
        <v>0</v>
      </c>
    </row>
    <row r="24" spans="1:7" ht="21.95" customHeight="1" thickBot="1" x14ac:dyDescent="0.25">
      <c r="A24" s="30" t="s">
        <v>16</v>
      </c>
      <c r="B24" s="5" t="s">
        <v>32</v>
      </c>
      <c r="C24" s="205">
        <v>0</v>
      </c>
      <c r="D24" s="205">
        <v>0</v>
      </c>
      <c r="E24" s="62">
        <f>G24-D24</f>
        <v>0</v>
      </c>
      <c r="F24" s="172">
        <v>0</v>
      </c>
      <c r="G24" s="14">
        <v>0</v>
      </c>
    </row>
    <row r="25" spans="1:7" ht="21.95" customHeight="1" thickBot="1" x14ac:dyDescent="0.25">
      <c r="A25" s="377" t="s">
        <v>37</v>
      </c>
      <c r="B25" s="374"/>
      <c r="C25" s="255">
        <v>0</v>
      </c>
      <c r="D25" s="207">
        <v>0</v>
      </c>
      <c r="E25" s="68">
        <f>SUM(E21:E24)</f>
        <v>0</v>
      </c>
      <c r="F25" s="53">
        <v>0</v>
      </c>
      <c r="G25" s="54">
        <f>SUM(G21:G24)</f>
        <v>0</v>
      </c>
    </row>
    <row r="26" spans="1:7" ht="21.95" customHeight="1" thickBot="1" x14ac:dyDescent="0.25">
      <c r="A26" s="386" t="s">
        <v>40</v>
      </c>
      <c r="B26" s="387"/>
      <c r="C26" s="200">
        <f>C17+C20+C25</f>
        <v>840000</v>
      </c>
      <c r="D26" s="200">
        <f t="shared" ref="D26" si="0">D17+D20+D25</f>
        <v>815618</v>
      </c>
      <c r="E26" s="257">
        <f>E17+E20+E25</f>
        <v>0</v>
      </c>
      <c r="F26" s="256">
        <f>G26/C26*100</f>
        <v>97.097380952380945</v>
      </c>
      <c r="G26" s="29">
        <f>G17+G20+G25</f>
        <v>815618</v>
      </c>
    </row>
    <row r="27" spans="1:7" ht="21.95" customHeight="1" thickBot="1" x14ac:dyDescent="0.25">
      <c r="A27" s="390" t="s">
        <v>123</v>
      </c>
      <c r="B27" s="391"/>
      <c r="C27" s="391"/>
      <c r="D27" s="391"/>
      <c r="E27" s="391"/>
      <c r="F27" s="391"/>
      <c r="G27" s="392"/>
    </row>
    <row r="28" spans="1:7" ht="21.95" customHeight="1" thickBot="1" x14ac:dyDescent="0.25">
      <c r="A28" s="46" t="s">
        <v>73</v>
      </c>
      <c r="B28" s="2" t="s">
        <v>26</v>
      </c>
      <c r="C28" s="201">
        <v>0</v>
      </c>
      <c r="D28" s="254">
        <v>24382</v>
      </c>
      <c r="E28" s="44">
        <v>0</v>
      </c>
      <c r="F28" s="47">
        <v>100</v>
      </c>
      <c r="G28" s="13">
        <v>24382</v>
      </c>
    </row>
    <row r="29" spans="1:7" ht="21.95" customHeight="1" thickBot="1" x14ac:dyDescent="0.25">
      <c r="A29" s="377" t="s">
        <v>36</v>
      </c>
      <c r="B29" s="379"/>
      <c r="C29" s="206">
        <v>0</v>
      </c>
      <c r="D29" s="206">
        <f>SUM(D28)</f>
        <v>24382</v>
      </c>
      <c r="E29" s="60">
        <v>0</v>
      </c>
      <c r="F29" s="53">
        <v>100</v>
      </c>
      <c r="G29" s="54">
        <f>SUM(G28)</f>
        <v>24382</v>
      </c>
    </row>
    <row r="30" spans="1:7" ht="21.95" customHeight="1" thickBot="1" x14ac:dyDescent="0.25">
      <c r="A30" s="386" t="s">
        <v>40</v>
      </c>
      <c r="B30" s="387"/>
      <c r="C30" s="259">
        <f>SUM(C29)</f>
        <v>0</v>
      </c>
      <c r="D30" s="259">
        <f>SUM(D29)</f>
        <v>24382</v>
      </c>
      <c r="E30" s="200">
        <v>0</v>
      </c>
      <c r="F30" s="260">
        <v>100</v>
      </c>
      <c r="G30" s="261">
        <f>SUM(G29)</f>
        <v>24382</v>
      </c>
    </row>
    <row r="31" spans="1:7" ht="21.95" customHeight="1" x14ac:dyDescent="0.2">
      <c r="A31" s="381" t="s">
        <v>94</v>
      </c>
      <c r="B31" s="382"/>
      <c r="C31" s="382"/>
      <c r="D31" s="382"/>
      <c r="E31" s="382"/>
      <c r="F31" s="382"/>
      <c r="G31" s="383"/>
    </row>
    <row r="32" spans="1:7" ht="21.95" customHeight="1" x14ac:dyDescent="0.2">
      <c r="A32" s="384" t="s">
        <v>0</v>
      </c>
      <c r="B32" s="375" t="s">
        <v>39</v>
      </c>
      <c r="C32" s="393">
        <v>2021</v>
      </c>
      <c r="D32" s="394"/>
      <c r="E32" s="353"/>
      <c r="F32" s="354"/>
      <c r="G32" s="20">
        <v>2021</v>
      </c>
    </row>
    <row r="33" spans="1:9" ht="21.95" customHeight="1" thickBot="1" x14ac:dyDescent="0.25">
      <c r="A33" s="385"/>
      <c r="B33" s="376"/>
      <c r="C33" s="224" t="s">
        <v>59</v>
      </c>
      <c r="D33" s="245" t="s">
        <v>116</v>
      </c>
      <c r="E33" s="246" t="s">
        <v>109</v>
      </c>
      <c r="F33" s="224" t="s">
        <v>58</v>
      </c>
      <c r="G33" s="21" t="s">
        <v>119</v>
      </c>
    </row>
    <row r="34" spans="1:9" ht="21.95" customHeight="1" x14ac:dyDescent="0.2">
      <c r="A34" s="9" t="s">
        <v>4</v>
      </c>
      <c r="B34" s="41" t="s">
        <v>21</v>
      </c>
      <c r="C34" s="208">
        <v>7895000</v>
      </c>
      <c r="D34" s="16">
        <v>7745000</v>
      </c>
      <c r="E34" s="44">
        <f t="shared" ref="E34:E41" si="1">G34-D34</f>
        <v>-500000</v>
      </c>
      <c r="F34" s="47">
        <f>G34/D34*100</f>
        <v>93.544222078760484</v>
      </c>
      <c r="G34" s="45">
        <v>7245000</v>
      </c>
    </row>
    <row r="35" spans="1:9" ht="21.95" customHeight="1" x14ac:dyDescent="0.2">
      <c r="A35" s="46" t="s">
        <v>67</v>
      </c>
      <c r="B35" s="42" t="s">
        <v>68</v>
      </c>
      <c r="C35" s="209">
        <v>400000</v>
      </c>
      <c r="D35" s="12">
        <v>450000</v>
      </c>
      <c r="E35" s="44">
        <f t="shared" si="1"/>
        <v>0</v>
      </c>
      <c r="F35" s="47">
        <f>G35/D35*100</f>
        <v>100</v>
      </c>
      <c r="G35" s="13">
        <v>450000</v>
      </c>
      <c r="H35" s="228"/>
    </row>
    <row r="36" spans="1:9" ht="21.95" customHeight="1" x14ac:dyDescent="0.2">
      <c r="A36" s="46" t="s">
        <v>5</v>
      </c>
      <c r="B36" s="42" t="s">
        <v>22</v>
      </c>
      <c r="C36" s="209">
        <v>200000</v>
      </c>
      <c r="D36" s="12">
        <v>150000</v>
      </c>
      <c r="E36" s="44">
        <f t="shared" si="1"/>
        <v>-150000</v>
      </c>
      <c r="F36" s="47">
        <v>0</v>
      </c>
      <c r="G36" s="13">
        <v>0</v>
      </c>
    </row>
    <row r="37" spans="1:9" ht="21.95" customHeight="1" x14ac:dyDescent="0.2">
      <c r="A37" s="3" t="s">
        <v>6</v>
      </c>
      <c r="B37" s="42" t="s">
        <v>23</v>
      </c>
      <c r="C37" s="209">
        <v>24000</v>
      </c>
      <c r="D37" s="12">
        <v>24000</v>
      </c>
      <c r="E37" s="44">
        <f t="shared" si="1"/>
        <v>0</v>
      </c>
      <c r="F37" s="47">
        <f>G37/D37*100</f>
        <v>100</v>
      </c>
      <c r="G37" s="13">
        <v>24000</v>
      </c>
      <c r="I37" s="49" t="s">
        <v>113</v>
      </c>
    </row>
    <row r="38" spans="1:9" ht="21.95" customHeight="1" x14ac:dyDescent="0.2">
      <c r="A38" s="3" t="s">
        <v>7</v>
      </c>
      <c r="B38" s="42" t="s">
        <v>24</v>
      </c>
      <c r="C38" s="209">
        <v>410000</v>
      </c>
      <c r="D38" s="12">
        <v>410000</v>
      </c>
      <c r="E38" s="44">
        <f t="shared" si="1"/>
        <v>400000</v>
      </c>
      <c r="F38" s="47">
        <v>0</v>
      </c>
      <c r="G38" s="13">
        <v>810000</v>
      </c>
      <c r="I38" s="49" t="s">
        <v>114</v>
      </c>
    </row>
    <row r="39" spans="1:9" ht="21.95" customHeight="1" x14ac:dyDescent="0.2">
      <c r="A39" s="30" t="s">
        <v>106</v>
      </c>
      <c r="B39" s="43" t="s">
        <v>107</v>
      </c>
      <c r="C39" s="214">
        <v>0</v>
      </c>
      <c r="D39" s="250">
        <v>0</v>
      </c>
      <c r="E39" s="44">
        <f t="shared" si="1"/>
        <v>0</v>
      </c>
      <c r="F39" s="47">
        <v>0</v>
      </c>
      <c r="G39" s="14">
        <v>0</v>
      </c>
    </row>
    <row r="40" spans="1:9" ht="21.95" customHeight="1" x14ac:dyDescent="0.2">
      <c r="A40" s="30" t="s">
        <v>8</v>
      </c>
      <c r="B40" s="51" t="s">
        <v>25</v>
      </c>
      <c r="C40" s="214">
        <v>100000</v>
      </c>
      <c r="D40" s="250">
        <v>100000</v>
      </c>
      <c r="E40" s="258">
        <f t="shared" si="1"/>
        <v>250000</v>
      </c>
      <c r="F40" s="52">
        <f>G40/D40*100</f>
        <v>350</v>
      </c>
      <c r="G40" s="14">
        <v>350000</v>
      </c>
    </row>
    <row r="41" spans="1:9" ht="21.95" customHeight="1" thickBot="1" x14ac:dyDescent="0.25">
      <c r="A41" s="263" t="s">
        <v>126</v>
      </c>
      <c r="B41" s="263" t="s">
        <v>127</v>
      </c>
      <c r="C41" s="205">
        <v>0</v>
      </c>
      <c r="D41" s="250">
        <v>30000</v>
      </c>
      <c r="E41" s="250">
        <f t="shared" si="1"/>
        <v>0</v>
      </c>
      <c r="F41" s="264">
        <v>100</v>
      </c>
      <c r="G41" s="250">
        <v>30000</v>
      </c>
    </row>
    <row r="42" spans="1:9" ht="21.95" customHeight="1" thickBot="1" x14ac:dyDescent="0.25">
      <c r="A42" s="377" t="s">
        <v>35</v>
      </c>
      <c r="B42" s="374"/>
      <c r="C42" s="206">
        <v>9029000</v>
      </c>
      <c r="D42" s="206">
        <f>SUM(D34:D41)</f>
        <v>8909000</v>
      </c>
      <c r="E42" s="247">
        <f>SUM(E34:E41)</f>
        <v>0</v>
      </c>
      <c r="F42" s="53">
        <f>G42/C42*100</f>
        <v>98.670949163805517</v>
      </c>
      <c r="G42" s="54">
        <f>SUM(G34:G41)</f>
        <v>8909000</v>
      </c>
    </row>
    <row r="43" spans="1:9" ht="21.95" customHeight="1" x14ac:dyDescent="0.2">
      <c r="A43" s="9" t="s">
        <v>9</v>
      </c>
      <c r="B43" s="41" t="s">
        <v>26</v>
      </c>
      <c r="C43" s="208">
        <v>1410000</v>
      </c>
      <c r="D43" s="16">
        <v>1383000</v>
      </c>
      <c r="E43" s="44">
        <f>G43-D43</f>
        <v>0</v>
      </c>
      <c r="F43" s="47">
        <f t="shared" ref="F43:F51" si="2">G43/D43*100</f>
        <v>100</v>
      </c>
      <c r="G43" s="15">
        <v>1383000</v>
      </c>
    </row>
    <row r="44" spans="1:9" ht="21.95" customHeight="1" thickBot="1" x14ac:dyDescent="0.25">
      <c r="A44" s="4" t="s">
        <v>10</v>
      </c>
      <c r="B44" s="43" t="s">
        <v>27</v>
      </c>
      <c r="C44" s="210"/>
      <c r="D44" s="250">
        <v>10000</v>
      </c>
      <c r="E44" s="44">
        <f>G44-D44</f>
        <v>0</v>
      </c>
      <c r="F44" s="47">
        <f t="shared" si="2"/>
        <v>100</v>
      </c>
      <c r="G44" s="14">
        <v>10000</v>
      </c>
    </row>
    <row r="45" spans="1:9" ht="21.95" customHeight="1" thickBot="1" x14ac:dyDescent="0.25">
      <c r="A45" s="373" t="s">
        <v>69</v>
      </c>
      <c r="B45" s="378"/>
      <c r="C45" s="262">
        <v>1410000</v>
      </c>
      <c r="D45" s="206">
        <f>SUM(D43:D44)</f>
        <v>1393000</v>
      </c>
      <c r="E45" s="247">
        <f>SUM(E43:E44)</f>
        <v>0</v>
      </c>
      <c r="F45" s="53">
        <f t="shared" si="2"/>
        <v>100</v>
      </c>
      <c r="G45" s="54">
        <f>SUM(G43:G44)</f>
        <v>1393000</v>
      </c>
    </row>
    <row r="46" spans="1:9" ht="21.95" customHeight="1" x14ac:dyDescent="0.2">
      <c r="A46" s="61" t="s">
        <v>11</v>
      </c>
      <c r="B46" s="40" t="s">
        <v>28</v>
      </c>
      <c r="C46" s="198">
        <v>200000</v>
      </c>
      <c r="D46" s="12">
        <v>200000</v>
      </c>
      <c r="E46" s="248">
        <f t="shared" ref="E46:E59" si="3">G46-D46</f>
        <v>-90035</v>
      </c>
      <c r="F46" s="55">
        <f t="shared" si="2"/>
        <v>54.982500000000002</v>
      </c>
      <c r="G46" s="13">
        <v>109965</v>
      </c>
    </row>
    <row r="47" spans="1:9" ht="21.95" customHeight="1" x14ac:dyDescent="0.2">
      <c r="A47" s="3" t="s">
        <v>12</v>
      </c>
      <c r="B47" s="40" t="s">
        <v>29</v>
      </c>
      <c r="C47" s="198">
        <v>550000</v>
      </c>
      <c r="D47" s="12">
        <v>550000</v>
      </c>
      <c r="E47" s="248">
        <f t="shared" si="3"/>
        <v>0</v>
      </c>
      <c r="F47" s="55">
        <f t="shared" si="2"/>
        <v>100</v>
      </c>
      <c r="G47" s="13">
        <v>550000</v>
      </c>
    </row>
    <row r="48" spans="1:9" ht="21.95" customHeight="1" x14ac:dyDescent="0.2">
      <c r="A48" s="46" t="s">
        <v>70</v>
      </c>
      <c r="B48" s="40" t="s">
        <v>71</v>
      </c>
      <c r="C48" s="198">
        <v>96000</v>
      </c>
      <c r="D48" s="12">
        <v>96000</v>
      </c>
      <c r="E48" s="248">
        <f t="shared" si="3"/>
        <v>10013</v>
      </c>
      <c r="F48" s="55">
        <f t="shared" si="2"/>
        <v>110.43020833333333</v>
      </c>
      <c r="G48" s="13">
        <v>106013</v>
      </c>
    </row>
    <row r="49" spans="1:8" ht="21.95" customHeight="1" x14ac:dyDescent="0.2">
      <c r="A49" s="28" t="s">
        <v>13</v>
      </c>
      <c r="B49" s="56" t="s">
        <v>72</v>
      </c>
      <c r="C49" s="199">
        <v>60000</v>
      </c>
      <c r="D49" s="12">
        <v>60000</v>
      </c>
      <c r="E49" s="248">
        <f t="shared" si="3"/>
        <v>0</v>
      </c>
      <c r="F49" s="55">
        <f t="shared" si="2"/>
        <v>100</v>
      </c>
      <c r="G49" s="57">
        <v>60000</v>
      </c>
    </row>
    <row r="50" spans="1:8" ht="21.95" customHeight="1" x14ac:dyDescent="0.2">
      <c r="A50" s="30" t="s">
        <v>86</v>
      </c>
      <c r="B50" s="56" t="s">
        <v>124</v>
      </c>
      <c r="C50" s="199">
        <v>2140000</v>
      </c>
      <c r="D50" s="12">
        <v>2200000</v>
      </c>
      <c r="E50" s="248">
        <f t="shared" si="3"/>
        <v>0</v>
      </c>
      <c r="F50" s="55">
        <f t="shared" si="2"/>
        <v>100</v>
      </c>
      <c r="G50" s="57">
        <v>2200000</v>
      </c>
    </row>
    <row r="51" spans="1:8" ht="21.95" customHeight="1" x14ac:dyDescent="0.2">
      <c r="A51" s="46" t="s">
        <v>83</v>
      </c>
      <c r="B51" s="56" t="s">
        <v>84</v>
      </c>
      <c r="C51" s="199">
        <v>500000</v>
      </c>
      <c r="D51" s="12">
        <v>500000</v>
      </c>
      <c r="E51" s="248">
        <f t="shared" si="3"/>
        <v>0</v>
      </c>
      <c r="F51" s="55">
        <f t="shared" si="2"/>
        <v>100</v>
      </c>
      <c r="G51" s="57">
        <v>500000</v>
      </c>
    </row>
    <row r="52" spans="1:8" ht="21.95" customHeight="1" x14ac:dyDescent="0.2">
      <c r="A52" s="46" t="s">
        <v>121</v>
      </c>
      <c r="B52" s="238" t="s">
        <v>122</v>
      </c>
      <c r="C52" s="239">
        <v>0</v>
      </c>
      <c r="D52" s="239">
        <v>0</v>
      </c>
      <c r="E52" s="248">
        <f t="shared" si="3"/>
        <v>0</v>
      </c>
      <c r="F52" s="55">
        <v>0</v>
      </c>
      <c r="G52" s="57">
        <v>0</v>
      </c>
    </row>
    <row r="53" spans="1:8" ht="21.95" customHeight="1" x14ac:dyDescent="0.2">
      <c r="A53" s="3" t="s">
        <v>14</v>
      </c>
      <c r="B53" s="40" t="s">
        <v>30</v>
      </c>
      <c r="C53" s="198">
        <v>888425</v>
      </c>
      <c r="D53" s="12">
        <v>888425</v>
      </c>
      <c r="E53" s="248">
        <f t="shared" si="3"/>
        <v>25791</v>
      </c>
      <c r="F53" s="55">
        <f t="shared" ref="F53:F61" si="4">G53/D53*100</f>
        <v>102.90300250443201</v>
      </c>
      <c r="G53" s="13">
        <v>914216</v>
      </c>
    </row>
    <row r="54" spans="1:8" ht="21.95" customHeight="1" x14ac:dyDescent="0.2">
      <c r="A54" s="9" t="s">
        <v>15</v>
      </c>
      <c r="B54" s="56" t="s">
        <v>31</v>
      </c>
      <c r="C54" s="199">
        <v>100000</v>
      </c>
      <c r="D54" s="12">
        <v>100000</v>
      </c>
      <c r="E54" s="248">
        <f t="shared" si="3"/>
        <v>0</v>
      </c>
      <c r="F54" s="55">
        <f t="shared" si="4"/>
        <v>100</v>
      </c>
      <c r="G54" s="57">
        <v>100000</v>
      </c>
      <c r="H54" t="s">
        <v>120</v>
      </c>
    </row>
    <row r="55" spans="1:8" ht="21.95" customHeight="1" x14ac:dyDescent="0.2">
      <c r="A55" s="3" t="s">
        <v>16</v>
      </c>
      <c r="B55" s="56" t="s">
        <v>32</v>
      </c>
      <c r="C55" s="199">
        <v>961593</v>
      </c>
      <c r="D55" s="12">
        <v>993141</v>
      </c>
      <c r="E55" s="248">
        <f t="shared" si="3"/>
        <v>10000</v>
      </c>
      <c r="F55" s="55">
        <f t="shared" si="4"/>
        <v>101.0069063707973</v>
      </c>
      <c r="G55" s="57">
        <v>1003141</v>
      </c>
    </row>
    <row r="56" spans="1:8" ht="21.75" customHeight="1" thickBot="1" x14ac:dyDescent="0.25">
      <c r="A56" s="4" t="s">
        <v>17</v>
      </c>
      <c r="B56" s="58" t="s">
        <v>61</v>
      </c>
      <c r="C56" s="211">
        <v>5000</v>
      </c>
      <c r="D56" s="250">
        <v>5000</v>
      </c>
      <c r="E56" s="248">
        <f t="shared" si="3"/>
        <v>0</v>
      </c>
      <c r="F56" s="55">
        <f t="shared" si="4"/>
        <v>100</v>
      </c>
      <c r="G56" s="59">
        <v>5000</v>
      </c>
    </row>
    <row r="57" spans="1:8" ht="21.95" customHeight="1" thickBot="1" x14ac:dyDescent="0.25">
      <c r="A57" s="373" t="s">
        <v>37</v>
      </c>
      <c r="B57" s="374"/>
      <c r="C57" s="206">
        <f>SUM(C46:C56)</f>
        <v>5501018</v>
      </c>
      <c r="D57" s="206">
        <f>SUM(D46:D56)</f>
        <v>5592566</v>
      </c>
      <c r="E57" s="247">
        <f t="shared" si="3"/>
        <v>-44231</v>
      </c>
      <c r="F57" s="53">
        <f t="shared" si="4"/>
        <v>99.209110808884503</v>
      </c>
      <c r="G57" s="54">
        <f>SUM(G46:G56)</f>
        <v>5548335</v>
      </c>
    </row>
    <row r="58" spans="1:8" ht="21.95" customHeight="1" x14ac:dyDescent="0.2">
      <c r="A58" s="75" t="s">
        <v>87</v>
      </c>
      <c r="B58" s="79" t="s">
        <v>88</v>
      </c>
      <c r="C58" s="212">
        <v>0</v>
      </c>
      <c r="D58" s="66">
        <v>0</v>
      </c>
      <c r="E58" s="76">
        <f t="shared" si="3"/>
        <v>0</v>
      </c>
      <c r="F58" s="173">
        <v>0</v>
      </c>
      <c r="G58" s="240">
        <v>0</v>
      </c>
      <c r="H58" s="49" t="s">
        <v>112</v>
      </c>
    </row>
    <row r="59" spans="1:8" ht="21.95" customHeight="1" thickBot="1" x14ac:dyDescent="0.25">
      <c r="A59" s="80" t="s">
        <v>89</v>
      </c>
      <c r="B59" s="56" t="s">
        <v>91</v>
      </c>
      <c r="C59" s="199">
        <v>0</v>
      </c>
      <c r="D59" s="12">
        <v>0</v>
      </c>
      <c r="E59" s="265">
        <f t="shared" si="3"/>
        <v>0</v>
      </c>
      <c r="F59" s="172">
        <v>0</v>
      </c>
      <c r="G59" s="13">
        <v>0</v>
      </c>
    </row>
    <row r="60" spans="1:8" ht="21.95" customHeight="1" thickBot="1" x14ac:dyDescent="0.25">
      <c r="A60" s="373" t="s">
        <v>90</v>
      </c>
      <c r="B60" s="374"/>
      <c r="C60" s="206">
        <f>SUM(C58:C59)</f>
        <v>0</v>
      </c>
      <c r="D60" s="206">
        <f>SUM(D58:D59)</f>
        <v>0</v>
      </c>
      <c r="E60" s="247">
        <f>SUM(E58:E59)</f>
        <v>0</v>
      </c>
      <c r="F60" s="53">
        <v>0</v>
      </c>
      <c r="G60" s="54">
        <f>SUM(G58:G59)</f>
        <v>0</v>
      </c>
    </row>
    <row r="61" spans="1:8" ht="21.95" customHeight="1" thickBot="1" x14ac:dyDescent="0.25">
      <c r="A61" s="371" t="s">
        <v>40</v>
      </c>
      <c r="B61" s="372"/>
      <c r="C61" s="213">
        <f>SUM(C42+C45+C57+C60)</f>
        <v>15940018</v>
      </c>
      <c r="D61" s="251">
        <f>D42+D45+D57+D60</f>
        <v>15894566</v>
      </c>
      <c r="E61" s="249">
        <f>E42+E45+E57+E60</f>
        <v>-44231</v>
      </c>
      <c r="F61" s="78">
        <f t="shared" si="4"/>
        <v>99.721722505666406</v>
      </c>
      <c r="G61" s="69">
        <f>G42+G45+G57+G60</f>
        <v>15850335</v>
      </c>
    </row>
    <row r="62" spans="1:8" ht="21.95" customHeight="1" thickBot="1" x14ac:dyDescent="0.25">
      <c r="A62" s="25"/>
      <c r="B62" s="18"/>
      <c r="C62" s="18"/>
      <c r="D62" s="18"/>
      <c r="E62" s="26"/>
      <c r="F62" s="26"/>
      <c r="G62" s="27"/>
    </row>
    <row r="63" spans="1:8" ht="21.95" customHeight="1" thickBot="1" x14ac:dyDescent="0.25">
      <c r="A63" s="22" t="s">
        <v>50</v>
      </c>
      <c r="B63" s="23"/>
      <c r="C63" s="24">
        <f>C61+C12+C26+C30</f>
        <v>17388518</v>
      </c>
      <c r="D63" s="24">
        <f>D61+D12+D26+D30</f>
        <v>17343066</v>
      </c>
      <c r="E63" s="24">
        <f>E61+E12+E26</f>
        <v>45804</v>
      </c>
      <c r="F63" s="81">
        <f>G63/D63*100</f>
        <v>100.26410555088702</v>
      </c>
      <c r="G63" s="24">
        <f>G12+G26+G61+G30</f>
        <v>17388870</v>
      </c>
    </row>
  </sheetData>
  <autoFilter ref="A1:A63" xr:uid="{00000000-0009-0000-0000-000004000000}"/>
  <mergeCells count="29">
    <mergeCell ref="A31:G31"/>
    <mergeCell ref="A32:A33"/>
    <mergeCell ref="A20:B20"/>
    <mergeCell ref="A25:B25"/>
    <mergeCell ref="C32:F32"/>
    <mergeCell ref="A26:B26"/>
    <mergeCell ref="A27:G27"/>
    <mergeCell ref="A29:B29"/>
    <mergeCell ref="A30:B30"/>
    <mergeCell ref="A17:B17"/>
    <mergeCell ref="E1:G1"/>
    <mergeCell ref="A2:G2"/>
    <mergeCell ref="A3:G3"/>
    <mergeCell ref="A5:G5"/>
    <mergeCell ref="B7:B8"/>
    <mergeCell ref="A6:G6"/>
    <mergeCell ref="A7:A8"/>
    <mergeCell ref="A12:B12"/>
    <mergeCell ref="A14:A15"/>
    <mergeCell ref="B14:B15"/>
    <mergeCell ref="A13:G13"/>
    <mergeCell ref="C7:F7"/>
    <mergeCell ref="C14:F14"/>
    <mergeCell ref="A61:B61"/>
    <mergeCell ref="A60:B60"/>
    <mergeCell ref="B32:B33"/>
    <mergeCell ref="A42:B42"/>
    <mergeCell ref="A45:B45"/>
    <mergeCell ref="A57:B57"/>
  </mergeCells>
  <phoneticPr fontId="6" type="noConversion"/>
  <pageMargins left="0.74803149606299213" right="0.74803149606299213" top="0.98425196850393704" bottom="0.98425196850393704" header="0.51181102362204722" footer="0.51181102362204722"/>
  <pageSetup paperSize="9" scale="56" orientation="portrait" r:id="rId1"/>
  <headerFooter alignWithMargins="0">
    <oddHeader>&amp;LKálmánfy Béla Művelődési Ház és Könyvtár&amp;RIII/3.a) számú melléklet</oddHeader>
    <oddFooter>&amp;C&amp;P/&amp;N&amp;R2020.08.hó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5</vt:i4>
      </vt:variant>
      <vt:variant>
        <vt:lpstr>Névvel ellátott tartományok</vt:lpstr>
      </vt:variant>
      <vt:variant>
        <vt:i4>5</vt:i4>
      </vt:variant>
    </vt:vector>
  </HeadingPairs>
  <TitlesOfParts>
    <vt:vector size="10" baseType="lpstr">
      <vt:lpstr>Mérleg(Műv.Ház 2020.)</vt:lpstr>
      <vt:lpstr>Bevételek(Műv.Ház 2020)</vt:lpstr>
      <vt:lpstr>Bevételek COFOG</vt:lpstr>
      <vt:lpstr>Kiadások(Műv.Ház 2020)</vt:lpstr>
      <vt:lpstr>Kiadások COFOG szerint</vt:lpstr>
      <vt:lpstr>'Bevételek COFOG'!Nyomtatási_terület</vt:lpstr>
      <vt:lpstr>'Bevételek(Műv.Ház 2020)'!Nyomtatási_terület</vt:lpstr>
      <vt:lpstr>'Kiadások COFOG szerint'!Nyomtatási_terület</vt:lpstr>
      <vt:lpstr>'Kiadások(Műv.Ház 2020)'!Nyomtatási_terület</vt:lpstr>
      <vt:lpstr>'Mérleg(Műv.Ház 2020.)'!Nyomtatási_terület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SzZsuzsi</dc:creator>
  <cp:lastModifiedBy>Rozbora Timea</cp:lastModifiedBy>
  <cp:lastPrinted>2020-10-20T10:08:53Z</cp:lastPrinted>
  <dcterms:created xsi:type="dcterms:W3CDTF">2016-01-02T07:48:50Z</dcterms:created>
  <dcterms:modified xsi:type="dcterms:W3CDTF">2022-03-02T12:14:00Z</dcterms:modified>
</cp:coreProperties>
</file>