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1F73260C-A50E-4AC8-B3F7-A414248E85F1}" xr6:coauthVersionLast="47" xr6:coauthVersionMax="47" xr10:uidLastSave="{00000000-0000-0000-0000-000000000000}"/>
  <workbookProtection workbookAlgorithmName="SHA-512" workbookHashValue="xIT3VKuDlIG56ziBni76uHFuaDpUIZ5kPxfvTLGl/A4Zz9g3lW0tbRa1nzlY73rkijubr2wacNwpLS8h5VLL+g==" workbookSaltValue="0ap/qeQsa1gLrIfPjTLUQg==" workbookSpinCount="100000" lockStructure="1"/>
  <bookViews>
    <workbookView xWindow="-120" yWindow="-120" windowWidth="29040" windowHeight="15840" tabRatio="500" activeTab="2" xr2:uid="{00000000-000D-0000-FFFF-FFFF00000000}"/>
  </bookViews>
  <sheets>
    <sheet name="Mérleg(önkormányzat (2022)" sheetId="1" r:id="rId1"/>
    <sheet name="Bevételek(önkormányzat 2022" sheetId="2" r:id="rId2"/>
    <sheet name="Kiadások(önkormányzat 2022)" sheetId="4" r:id="rId3"/>
  </sheets>
  <definedNames>
    <definedName name="_xlnm.Print_Area" localSheetId="1">'Bevételek(önkormányzat 2022'!$A$1:$F$42</definedName>
    <definedName name="_xlnm.Print_Area" localSheetId="2">'Kiadások(önkormányzat 2022)'!$A$1:$F$73</definedName>
    <definedName name="_xlnm.Print_Area" localSheetId="0">'Mérleg(önkormányzat (2022)'!$A$1:$M$24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" i="1" l="1"/>
  <c r="K21" i="1"/>
  <c r="E32" i="2" l="1"/>
  <c r="E14" i="2"/>
  <c r="F62" i="4"/>
  <c r="F70" i="4"/>
  <c r="F53" i="4" l="1"/>
  <c r="E51" i="4"/>
  <c r="E52" i="4"/>
  <c r="E9" i="4"/>
  <c r="E50" i="4"/>
  <c r="L19" i="1"/>
  <c r="J19" i="1"/>
  <c r="E18" i="2"/>
  <c r="E11" i="2"/>
  <c r="D17" i="4"/>
  <c r="J16" i="1" l="1"/>
  <c r="J17" i="1"/>
  <c r="I17" i="1"/>
  <c r="I16" i="1"/>
  <c r="J13" i="1"/>
  <c r="J20" i="1"/>
  <c r="I20" i="1"/>
  <c r="I13" i="1"/>
  <c r="F16" i="1"/>
  <c r="D17" i="1"/>
  <c r="C17" i="1"/>
  <c r="D16" i="1"/>
  <c r="C16" i="1"/>
  <c r="F39" i="2"/>
  <c r="F15" i="1" s="1"/>
  <c r="D39" i="2"/>
  <c r="D15" i="1" s="1"/>
  <c r="C39" i="2"/>
  <c r="C15" i="1" s="1"/>
  <c r="C34" i="2"/>
  <c r="C11" i="1" s="1"/>
  <c r="D34" i="2"/>
  <c r="D11" i="1" s="1"/>
  <c r="C26" i="2"/>
  <c r="D26" i="2"/>
  <c r="D10" i="1" s="1"/>
  <c r="E25" i="2"/>
  <c r="C20" i="2"/>
  <c r="C19" i="1" s="1"/>
  <c r="D20" i="2"/>
  <c r="D19" i="1" s="1"/>
  <c r="F20" i="2"/>
  <c r="C17" i="2"/>
  <c r="C9" i="1" s="1"/>
  <c r="D17" i="2"/>
  <c r="D9" i="1" s="1"/>
  <c r="D15" i="2"/>
  <c r="C15" i="2"/>
  <c r="C8" i="1" s="1"/>
  <c r="E16" i="1" l="1"/>
  <c r="E15" i="1"/>
  <c r="F19" i="1"/>
  <c r="E19" i="1" s="1"/>
  <c r="E20" i="2"/>
  <c r="D42" i="2"/>
  <c r="C42" i="2"/>
  <c r="C10" i="1"/>
  <c r="C14" i="1" s="1"/>
  <c r="C21" i="1" s="1"/>
  <c r="D8" i="1"/>
  <c r="D14" i="1" l="1"/>
  <c r="C62" i="4"/>
  <c r="I15" i="1" s="1"/>
  <c r="D62" i="4"/>
  <c r="J15" i="1" s="1"/>
  <c r="E55" i="4"/>
  <c r="C53" i="4"/>
  <c r="I12" i="1" s="1"/>
  <c r="D53" i="4"/>
  <c r="J12" i="1" s="1"/>
  <c r="E46" i="4"/>
  <c r="C49" i="4"/>
  <c r="I11" i="1" s="1"/>
  <c r="D49" i="4"/>
  <c r="J11" i="1" s="1"/>
  <c r="D45" i="4"/>
  <c r="J10" i="1" s="1"/>
  <c r="C45" i="4"/>
  <c r="I10" i="1" s="1"/>
  <c r="E33" i="4"/>
  <c r="E20" i="4"/>
  <c r="C19" i="4"/>
  <c r="I9" i="1" s="1"/>
  <c r="D19" i="4"/>
  <c r="C17" i="4"/>
  <c r="I8" i="1" s="1"/>
  <c r="J8" i="1"/>
  <c r="D21" i="1" l="1"/>
  <c r="J9" i="1"/>
  <c r="D70" i="4"/>
  <c r="J14" i="1"/>
  <c r="I14" i="1"/>
  <c r="I21" i="1" s="1"/>
  <c r="C70" i="4"/>
  <c r="J21" i="1" l="1"/>
  <c r="F19" i="4"/>
  <c r="E18" i="4" s="1"/>
  <c r="E19" i="2" l="1"/>
  <c r="E33" i="2"/>
  <c r="E28" i="2"/>
  <c r="E21" i="2"/>
  <c r="E24" i="2" l="1"/>
  <c r="E38" i="2"/>
  <c r="E13" i="2"/>
  <c r="E36" i="2"/>
  <c r="F17" i="2"/>
  <c r="F9" i="1" s="1"/>
  <c r="E9" i="1" s="1"/>
  <c r="E35" i="2" l="1"/>
  <c r="F15" i="2" l="1"/>
  <c r="F8" i="1" l="1"/>
  <c r="E8" i="1" s="1"/>
  <c r="E43" i="4" l="1"/>
  <c r="E42" i="4"/>
  <c r="E44" i="4"/>
  <c r="E65" i="4"/>
  <c r="E37" i="4" l="1"/>
  <c r="E41" i="2"/>
  <c r="E21" i="4"/>
  <c r="E22" i="4"/>
  <c r="E23" i="4"/>
  <c r="E25" i="4"/>
  <c r="E26" i="4"/>
  <c r="E27" i="4"/>
  <c r="E28" i="4"/>
  <c r="E29" i="4"/>
  <c r="E30" i="4"/>
  <c r="F17" i="1" l="1"/>
  <c r="E17" i="1" s="1"/>
  <c r="L17" i="1" l="1"/>
  <c r="K17" i="1" s="1"/>
  <c r="E67" i="4" l="1"/>
  <c r="L16" i="1" l="1"/>
  <c r="K16" i="1" s="1"/>
  <c r="E40" i="2" l="1"/>
  <c r="F26" i="2"/>
  <c r="E56" i="4" l="1"/>
  <c r="F17" i="4"/>
  <c r="E54" i="4"/>
  <c r="F34" i="2"/>
  <c r="F42" i="2" s="1"/>
  <c r="F10" i="1"/>
  <c r="E10" i="1" s="1"/>
  <c r="E8" i="2"/>
  <c r="E30" i="2"/>
  <c r="E10" i="2"/>
  <c r="E22" i="2"/>
  <c r="E27" i="2"/>
  <c r="E31" i="2"/>
  <c r="E12" i="2"/>
  <c r="E29" i="2"/>
  <c r="E68" i="4"/>
  <c r="F45" i="4"/>
  <c r="E34" i="2" l="1"/>
  <c r="F11" i="1"/>
  <c r="F49" i="4"/>
  <c r="E36" i="4"/>
  <c r="E58" i="4"/>
  <c r="E42" i="2"/>
  <c r="E26" i="2"/>
  <c r="E9" i="2"/>
  <c r="E15" i="4"/>
  <c r="E16" i="4"/>
  <c r="E60" i="4"/>
  <c r="E13" i="4"/>
  <c r="L18" i="1"/>
  <c r="E32" i="4"/>
  <c r="E66" i="4"/>
  <c r="E38" i="4"/>
  <c r="E31" i="4"/>
  <c r="E40" i="4"/>
  <c r="E34" i="4"/>
  <c r="L20" i="1"/>
  <c r="K20" i="1" s="1"/>
  <c r="E11" i="4"/>
  <c r="L13" i="1"/>
  <c r="K13" i="1" s="1"/>
  <c r="F14" i="1" l="1"/>
  <c r="F21" i="1" s="1"/>
  <c r="E21" i="1" s="1"/>
  <c r="E11" i="1"/>
  <c r="E35" i="4"/>
  <c r="C23" i="1"/>
  <c r="E57" i="4"/>
  <c r="E53" i="4"/>
  <c r="E17" i="2"/>
  <c r="E16" i="2"/>
  <c r="E15" i="2"/>
  <c r="E39" i="4"/>
  <c r="E14" i="4"/>
  <c r="L11" i="1"/>
  <c r="K11" i="1" s="1"/>
  <c r="E49" i="4"/>
  <c r="E24" i="4"/>
  <c r="E61" i="4"/>
  <c r="E14" i="1" l="1"/>
  <c r="L15" i="1"/>
  <c r="E17" i="4"/>
  <c r="L12" i="1"/>
  <c r="K12" i="1" s="1"/>
  <c r="E8" i="4"/>
  <c r="E59" i="4"/>
  <c r="E41" i="4" l="1"/>
  <c r="E45" i="4"/>
  <c r="E19" i="4"/>
  <c r="L9" i="1"/>
  <c r="K9" i="1" s="1"/>
  <c r="L8" i="1"/>
  <c r="K8" i="1" s="1"/>
  <c r="E62" i="4"/>
  <c r="L10" i="1" l="1"/>
  <c r="K10" i="1" s="1"/>
  <c r="E70" i="4"/>
  <c r="L14" i="1" l="1"/>
  <c r="E39" i="2"/>
  <c r="L21" i="1" l="1"/>
  <c r="K14" i="1"/>
</calcChain>
</file>

<file path=xl/sharedStrings.xml><?xml version="1.0" encoding="utf-8"?>
<sst xmlns="http://schemas.openxmlformats.org/spreadsheetml/2006/main" count="269" uniqueCount="236">
  <si>
    <t>I/1. számú melléklet</t>
  </si>
  <si>
    <t>Önkormányzati bevételek és kiadások összesen</t>
  </si>
  <si>
    <t>adatok: ezer Ft-ban</t>
  </si>
  <si>
    <t>Bevételek</t>
  </si>
  <si>
    <t>Kiadások</t>
  </si>
  <si>
    <t>Nyt.szla</t>
  </si>
  <si>
    <t>Megnevezés</t>
  </si>
  <si>
    <t>0911</t>
  </si>
  <si>
    <t>Önkormányzatok működési támogatása</t>
  </si>
  <si>
    <t>051</t>
  </si>
  <si>
    <t>Személyi juttatások</t>
  </si>
  <si>
    <t>0916</t>
  </si>
  <si>
    <t>Egyéb műk-i célú tám. ÁH-on belülről</t>
  </si>
  <si>
    <t>052</t>
  </si>
  <si>
    <t>Munkaadót terhelő járulékok</t>
  </si>
  <si>
    <t>092</t>
  </si>
  <si>
    <t>Felhalmozási c. tám. ÁH-on belülről</t>
  </si>
  <si>
    <t>053</t>
  </si>
  <si>
    <t>Dologi kiadások</t>
  </si>
  <si>
    <t>093</t>
  </si>
  <si>
    <t>Közhatalmi bevételek</t>
  </si>
  <si>
    <t>054</t>
  </si>
  <si>
    <t>Szociális juttatások</t>
  </si>
  <si>
    <t>094</t>
  </si>
  <si>
    <t>Működési bevételek</t>
  </si>
  <si>
    <t>055</t>
  </si>
  <si>
    <t>Átadott pénzeszközök</t>
  </si>
  <si>
    <t>0952</t>
  </si>
  <si>
    <t>Felhalmozási bevételek</t>
  </si>
  <si>
    <t>059</t>
  </si>
  <si>
    <t>Irányítószervi támogatás</t>
  </si>
  <si>
    <t>Tárgyévi működési kiadások</t>
  </si>
  <si>
    <t>09813</t>
  </si>
  <si>
    <t>Önkorm. Pénzmaradványa igénybevét.</t>
  </si>
  <si>
    <t>056-057</t>
  </si>
  <si>
    <t>Fejlesztés, felújítás</t>
  </si>
  <si>
    <t>055131</t>
  </si>
  <si>
    <t>Céltartalék (elköt.pm.terhére)</t>
  </si>
  <si>
    <t>Általános tartalék</t>
  </si>
  <si>
    <t>Likvidtartalék</t>
  </si>
  <si>
    <t>058</t>
  </si>
  <si>
    <t>059141</t>
  </si>
  <si>
    <t>ÁHT-n belüli megelőlegezés visszafiz.</t>
  </si>
  <si>
    <t>Mindösszesen</t>
  </si>
  <si>
    <t>I/2.számú melléklet</t>
  </si>
  <si>
    <t>adatok: Ft-ban</t>
  </si>
  <si>
    <t>Főkönyvi szám</t>
  </si>
  <si>
    <t>Főkönyvi szám neve</t>
  </si>
  <si>
    <t>Eredeti előirányzat</t>
  </si>
  <si>
    <t>091111</t>
  </si>
  <si>
    <t>Helyi önkormányzatok működésének általános támogatása</t>
  </si>
  <si>
    <t>091121</t>
  </si>
  <si>
    <t>Települési önkormányzatok egyes köznevelési feladatainak támogatása</t>
  </si>
  <si>
    <t>091141</t>
  </si>
  <si>
    <t>Települési önkormányzatok kulturális feladatainak támogatása</t>
  </si>
  <si>
    <t>091151</t>
  </si>
  <si>
    <t>Működési célú költségvetési támogatások és kiegészítő támogatások</t>
  </si>
  <si>
    <t>0911   Önkormányzatok működési támogatása</t>
  </si>
  <si>
    <t>09161</t>
  </si>
  <si>
    <t>Egyéb működési célú támogatások bevételei államháztartáson belülről</t>
  </si>
  <si>
    <t>0916   Egyéb működési célú támogatások bevételei ÁH-on belülről</t>
  </si>
  <si>
    <t>093432</t>
  </si>
  <si>
    <t>Magánszemélyek kommunális adója</t>
  </si>
  <si>
    <t>09351071</t>
  </si>
  <si>
    <t>Állandó jelleggel végzett iparűzési tevékenység után fizetett helyi adó</t>
  </si>
  <si>
    <t>0935411</t>
  </si>
  <si>
    <t>Belföldi gépjárművek adójának  a helyi önkormányzatot megillető része</t>
  </si>
  <si>
    <t>09362</t>
  </si>
  <si>
    <t>Egyéb közhatalmi bevételek</t>
  </si>
  <si>
    <t>093   Közhatalmi bevételek</t>
  </si>
  <si>
    <t>094022</t>
  </si>
  <si>
    <t>Szolgáltatások ellenértéke</t>
  </si>
  <si>
    <t>094041</t>
  </si>
  <si>
    <t>Tulajdonosi bevételek</t>
  </si>
  <si>
    <t>094051</t>
  </si>
  <si>
    <t>Ellátási díjak</t>
  </si>
  <si>
    <t>094061</t>
  </si>
  <si>
    <t>Kiszámlázott általános forgalmi adó</t>
  </si>
  <si>
    <t>094111</t>
  </si>
  <si>
    <t>Egyéb működési bevételek</t>
  </si>
  <si>
    <t>094   Működési bevételek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</si>
  <si>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</si>
  <si>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</si>
  <si>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</si>
  <si>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</si>
  <si>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0952 Felhalmozási bevételek</t>
  </si>
  <si>
    <t>0981311</t>
  </si>
  <si>
    <t>Előző év költségvetési maradványának igénybevétele</t>
  </si>
  <si>
    <t>Bevételek összesen</t>
  </si>
  <si>
    <t>I/3. számú melléklet</t>
  </si>
  <si>
    <t>05110111</t>
  </si>
  <si>
    <t>Köztisztviselők,közalkalmazottak bére</t>
  </si>
  <si>
    <t>0511101</t>
  </si>
  <si>
    <t>Egyéb költségtérítések</t>
  </si>
  <si>
    <t>0511131</t>
  </si>
  <si>
    <t>Foglalkoztatottak egyéb személyi juttatásai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</si>
  <si>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</si>
  <si>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</si>
  <si>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</si>
  <si>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</si>
  <si>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0512361</t>
  </si>
  <si>
    <t>Reprezentáció, üzleti ajándék</t>
  </si>
  <si>
    <t>05211</t>
  </si>
  <si>
    <t>Szociális hozzájárulási adó</t>
  </si>
  <si>
    <t>053111</t>
  </si>
  <si>
    <t>Szakmai anyagok beszerzése</t>
  </si>
  <si>
    <t>0531111</t>
  </si>
  <si>
    <t>Gyógyszer</t>
  </si>
  <si>
    <t>0531121</t>
  </si>
  <si>
    <t>Könyv, folyóirat</t>
  </si>
  <si>
    <t>0531141</t>
  </si>
  <si>
    <t>Informatikai eszközök</t>
  </si>
  <si>
    <t>053121</t>
  </si>
  <si>
    <t>Üzemeltetési anyagok beszerzése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</si>
  <si>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</si>
  <si>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</si>
  <si>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</si>
  <si>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</si>
  <si>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</si>
  <si>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</si>
  <si>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</si>
  <si>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</si>
  <si>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</si>
  <si>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</si>
  <si>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</si>
  <si>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</si>
  <si>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0532111</t>
  </si>
  <si>
    <t>0532211</t>
  </si>
  <si>
    <t>Telefon, telefax, telex, mobíl díj</t>
  </si>
  <si>
    <t>053311</t>
  </si>
  <si>
    <t>Közüzemidíjak</t>
  </si>
  <si>
    <t>053321</t>
  </si>
  <si>
    <t>Vásárolt élelmezés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</si>
  <si>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</si>
  <si>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</si>
  <si>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</si>
  <si>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</si>
  <si>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</si>
  <si>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</si>
  <si>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053371</t>
  </si>
  <si>
    <t>Egyéb szolgáltatások</t>
  </si>
  <si>
    <t>0534111</t>
  </si>
  <si>
    <t>Foglalkoztatottak kiküldetései</t>
  </si>
  <si>
    <t>053511</t>
  </si>
  <si>
    <t>Műk-i célú előzetesen felszámított áfa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</si>
  <si>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</si>
  <si>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</si>
  <si>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</si>
  <si>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</si>
  <si>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</si>
  <si>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</si>
  <si>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0548</t>
  </si>
  <si>
    <t>Lakásfennt-i támogatás [Szoctv. 45. § ]</t>
  </si>
  <si>
    <t>054831</t>
  </si>
  <si>
    <t>Egyéb, Önkormányzat rendeletében megállapított juttatás</t>
  </si>
  <si>
    <t>054851</t>
  </si>
  <si>
    <t>055061</t>
  </si>
  <si>
    <t>0550211</t>
  </si>
  <si>
    <t>A helyi önkormányzatok előző évi elszámolásából származó kiadások</t>
  </si>
  <si>
    <t>Egyéb működési célú támogatások ÁH-on belülre</t>
  </si>
  <si>
    <t>055121</t>
  </si>
  <si>
    <t>Egyéb működési célú támogatások ÁH-on kívülre</t>
  </si>
  <si>
    <t>05612</t>
  </si>
  <si>
    <t>Immateriális javak beszerzése, létesítése</t>
  </si>
  <si>
    <t>05621</t>
  </si>
  <si>
    <t>Ingatlanok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</si>
  <si>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</si>
  <si>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</si>
  <si>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</si>
  <si>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</si>
  <si>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</si>
  <si>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Beruházási célú előzetesen felszámított áfa</t>
  </si>
  <si>
    <t>05711</t>
  </si>
  <si>
    <t>Ingatlanok felújítása</t>
  </si>
  <si>
    <t>05731</t>
  </si>
  <si>
    <t>Egyéb tárgyi eszközök felújítása</t>
  </si>
  <si>
    <t>05741</t>
  </si>
  <si>
    <t>Felújítási célú előzetesen felszámított áfa</t>
  </si>
  <si>
    <t>Fejlesztések</t>
  </si>
  <si>
    <t>Államháztartáson belüli megelőlegezések visszafizetése</t>
  </si>
  <si>
    <t>059151</t>
  </si>
  <si>
    <t>Központi, irányító szervi támogatás folyósítása</t>
  </si>
  <si>
    <t>Tartalékok (általános)</t>
  </si>
  <si>
    <t>Tartalékok (elköt.pénzm..terh.)</t>
  </si>
  <si>
    <t>Kiadások összesen</t>
  </si>
  <si>
    <t>Informatikai szolgáltatások igénybevétele</t>
  </si>
  <si>
    <t>Tárgyévi működési bevételek</t>
  </si>
  <si>
    <t>098141</t>
  </si>
  <si>
    <t>Államháztartáson belüli megelőlegezések teljesítése</t>
  </si>
  <si>
    <t>Államháztartáson belüli megelőlegezés</t>
  </si>
  <si>
    <t>%</t>
  </si>
  <si>
    <t>097533</t>
  </si>
  <si>
    <t>Egyéb felhalmozási c. átvett pénzeszk.</t>
  </si>
  <si>
    <t>Piliscsév Község Önkormányzata</t>
  </si>
  <si>
    <t>05831</t>
  </si>
  <si>
    <t>Központi költségvetési szervnek felhalmozási célú visszatérítendő támogatás, kölcsön törlesztés kiadásai</t>
  </si>
  <si>
    <t>0511041</t>
  </si>
  <si>
    <t>Készenléti, ügyeleti, helyettesítési díj, túlóra</t>
  </si>
  <si>
    <t>0511071</t>
  </si>
  <si>
    <t>094031</t>
  </si>
  <si>
    <t>Közvetített szolgáltatások ellenértéke</t>
  </si>
  <si>
    <t>09741</t>
  </si>
  <si>
    <t>091161</t>
  </si>
  <si>
    <t>09251</t>
  </si>
  <si>
    <t>Béren kívüli juttatások</t>
  </si>
  <si>
    <t>053351</t>
  </si>
  <si>
    <t>Közvetített szolgáltatások Áht-on kívülre</t>
  </si>
  <si>
    <t>09355011</t>
  </si>
  <si>
    <t>Tartózkodás után fizetett idegenforgalmi adó</t>
  </si>
  <si>
    <t>Felhalm.c. kölcsön visszatérülése</t>
  </si>
  <si>
    <t>0925   Felhalmozási célú önkormányzati támogatások</t>
  </si>
  <si>
    <t>III.sz. EI módosítás</t>
  </si>
  <si>
    <t>Fejezeti kezelésű EI-tól EU-s programok és azok hazai társfinanszírozása miatt felhalmozási célú támogatások bevételei</t>
  </si>
  <si>
    <t>Települési támogatás</t>
  </si>
  <si>
    <t>Elszámolásból származó bevételek</t>
  </si>
  <si>
    <t>Felhalmozási célú önkormányzati támogatások</t>
  </si>
  <si>
    <t>-</t>
  </si>
  <si>
    <t>05861</t>
  </si>
  <si>
    <t>Háztartásoknak felhalmozási célú visszatérítendő támogatás, kölcsön nyújtás kiadásai</t>
  </si>
  <si>
    <t>0911321</t>
  </si>
  <si>
    <t>0911311</t>
  </si>
  <si>
    <t>Települési önkormányzatok szociális, gyermekjóléti feladatainak támogatása</t>
  </si>
  <si>
    <t>Települési önkormányzatok gyermekétkeztetési feladatainak támogatás</t>
  </si>
  <si>
    <t>09651</t>
  </si>
  <si>
    <t>Háztartásoktól működési célú átvett pénzeszközök bevételei</t>
  </si>
  <si>
    <t>Visszatérítendő támogatások</t>
  </si>
  <si>
    <t>2022. évi költségvetési beszámoló</t>
  </si>
  <si>
    <t>2022. évi eredeti EI</t>
  </si>
  <si>
    <t>2022.III.sz. EI mód.</t>
  </si>
  <si>
    <t>Teljesítés 2022.12.31.</t>
  </si>
  <si>
    <t>2022. évi pénzmaradvány:</t>
  </si>
  <si>
    <t>0511031</t>
  </si>
  <si>
    <t>Céljuttatás, projektprémium</t>
  </si>
  <si>
    <t>2022</t>
  </si>
  <si>
    <t>094101</t>
  </si>
  <si>
    <t>Biztosítók által fizetett kártérítés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</si>
</sst>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Ft&quot;;\-#,##0\ &quot;Ft&quot;"/>
    <numFmt numFmtId="164" formatCode="_-* #,##0.00,_F_t_-;\-* #,##0.00,_F_t_-;_-* \-??\ _F_t_-;_-@_-"/>
    <numFmt numFmtId="165" formatCode="_-* #,##0,_F_t_-;\-* #,##0,_F_t_-;_-* \-??\ _F_t_-;_-@_-"/>
  </numFmts>
  <fonts count="28" x14ac:knownFonts="1">
    <font>
      <sz val="10"/>
      <name val="Arial"/>
      <family val="2"/>
      <charset val="1"/>
    </font>
    <font>
      <sz val="11"/>
      <name val="Traditional Arabic"/>
      <family val="1"/>
      <charset val="1"/>
    </font>
    <font>
      <b/>
      <sz val="11"/>
      <name val="Traditional Arabic"/>
      <family val="1"/>
      <charset val="1"/>
    </font>
    <font>
      <i/>
      <sz val="11"/>
      <name val="Traditional Arabic"/>
      <family val="1"/>
      <charset val="1"/>
    </font>
    <font>
      <b/>
      <i/>
      <sz val="11"/>
      <name val="Traditional Arabic"/>
      <family val="1"/>
      <charset val="1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1"/>
    </font>
    <font>
      <b/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1"/>
    </font>
    <font>
      <sz val="10"/>
      <color rgb="FFFF0000"/>
      <name val="Arial"/>
      <family val="2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1"/>
    </font>
    <font>
      <b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b/>
      <sz val="8"/>
      <name val="Times New Roman"/>
      <family val="1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i/>
      <sz val="9"/>
      <name val="Times New Roman"/>
      <family val="1"/>
      <charset val="238"/>
    </font>
    <font>
      <sz val="8"/>
      <name val="Arial"/>
      <family val="2"/>
      <charset val="1"/>
    </font>
    <font>
      <sz val="10"/>
      <name val="Arial"/>
      <family val="2"/>
      <charset val="1"/>
    </font>
    <font>
      <i/>
      <sz val="11"/>
      <name val="Traditional Arabic"/>
      <family val="1"/>
    </font>
    <font>
      <b/>
      <sz val="11"/>
      <name val="Traditional Arabic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699"/>
        <bgColor rgb="FFFFFF99"/>
      </patternFill>
    </fill>
    <fill>
      <patternFill patternType="solid">
        <fgColor rgb="FFDEEBF7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F8CBAD"/>
      </patternFill>
    </fill>
    <fill>
      <patternFill patternType="solid">
        <fgColor rgb="FFFAC090"/>
        <bgColor rgb="FFFFCC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7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164" fontId="25" fillId="0" borderId="0" applyBorder="0">
      <protection locked="0"/>
    </xf>
    <xf numFmtId="9" fontId="25" fillId="0" borderId="0" applyBorder="0">
      <protection locked="0"/>
    </xf>
  </cellStyleXfs>
  <cellXfs count="249">
    <xf numFmtId="0" fontId="0" fillId="0" borderId="0" xfId="0"/>
    <xf numFmtId="0" fontId="1" fillId="0" borderId="0" xfId="0" applyFont="1"/>
    <xf numFmtId="0" fontId="2" fillId="2" borderId="0" xfId="0" applyFont="1" applyFill="1"/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/>
    </xf>
    <xf numFmtId="0" fontId="1" fillId="3" borderId="10" xfId="0" applyFont="1" applyFill="1" applyBorder="1"/>
    <xf numFmtId="165" fontId="25" fillId="0" borderId="9" xfId="1" applyNumberFormat="1" applyBorder="1">
      <protection locked="0"/>
    </xf>
    <xf numFmtId="49" fontId="3" fillId="4" borderId="10" xfId="2" applyNumberFormat="1" applyFont="1" applyFill="1" applyBorder="1" applyAlignment="1" applyProtection="1">
      <alignment horizontal="center"/>
    </xf>
    <xf numFmtId="3" fontId="1" fillId="4" borderId="11" xfId="0" applyNumberFormat="1" applyFont="1" applyFill="1" applyBorder="1"/>
    <xf numFmtId="165" fontId="25" fillId="0" borderId="12" xfId="1" applyNumberFormat="1" applyBorder="1">
      <protection locked="0"/>
    </xf>
    <xf numFmtId="165" fontId="25" fillId="0" borderId="13" xfId="1" applyNumberFormat="1" applyBorder="1">
      <protection locked="0"/>
    </xf>
    <xf numFmtId="165" fontId="25" fillId="0" borderId="14" xfId="1" applyNumberFormat="1" applyBorder="1">
      <protection locked="0"/>
    </xf>
    <xf numFmtId="49" fontId="3" fillId="3" borderId="12" xfId="0" applyNumberFormat="1" applyFont="1" applyFill="1" applyBorder="1" applyAlignment="1">
      <alignment horizontal="center"/>
    </xf>
    <xf numFmtId="0" fontId="1" fillId="3" borderId="15" xfId="0" applyFont="1" applyFill="1" applyBorder="1"/>
    <xf numFmtId="165" fontId="25" fillId="0" borderId="16" xfId="1" applyNumberFormat="1" applyBorder="1">
      <protection locked="0"/>
    </xf>
    <xf numFmtId="49" fontId="3" fillId="4" borderId="15" xfId="2" applyNumberFormat="1" applyFont="1" applyFill="1" applyBorder="1" applyAlignment="1" applyProtection="1">
      <alignment horizontal="center"/>
    </xf>
    <xf numFmtId="3" fontId="1" fillId="4" borderId="16" xfId="0" applyNumberFormat="1" applyFont="1" applyFill="1" applyBorder="1"/>
    <xf numFmtId="49" fontId="3" fillId="3" borderId="17" xfId="0" applyNumberFormat="1" applyFont="1" applyFill="1" applyBorder="1" applyAlignment="1">
      <alignment horizontal="center"/>
    </xf>
    <xf numFmtId="0" fontId="1" fillId="3" borderId="18" xfId="0" applyFont="1" applyFill="1" applyBorder="1"/>
    <xf numFmtId="165" fontId="25" fillId="0" borderId="19" xfId="1" applyNumberFormat="1" applyBorder="1">
      <protection locked="0"/>
    </xf>
    <xf numFmtId="165" fontId="25" fillId="0" borderId="17" xfId="1" applyNumberFormat="1" applyBorder="1">
      <protection locked="0"/>
    </xf>
    <xf numFmtId="49" fontId="3" fillId="4" borderId="18" xfId="2" applyNumberFormat="1" applyFont="1" applyFill="1" applyBorder="1" applyAlignment="1" applyProtection="1">
      <alignment horizontal="center"/>
    </xf>
    <xf numFmtId="3" fontId="1" fillId="4" borderId="19" xfId="0" applyNumberFormat="1" applyFont="1" applyFill="1" applyBorder="1"/>
    <xf numFmtId="165" fontId="25" fillId="0" borderId="20" xfId="1" applyNumberFormat="1" applyBorder="1">
      <protection locked="0"/>
    </xf>
    <xf numFmtId="165" fontId="25" fillId="0" borderId="21" xfId="1" applyNumberFormat="1" applyBorder="1">
      <protection locked="0"/>
    </xf>
    <xf numFmtId="49" fontId="4" fillId="3" borderId="1" xfId="0" applyNumberFormat="1" applyFont="1" applyFill="1" applyBorder="1" applyAlignment="1">
      <alignment horizontal="center"/>
    </xf>
    <xf numFmtId="0" fontId="2" fillId="3" borderId="22" xfId="0" applyFont="1" applyFill="1" applyBorder="1"/>
    <xf numFmtId="3" fontId="2" fillId="4" borderId="3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165" fontId="25" fillId="0" borderId="2" xfId="1" applyNumberFormat="1" applyBorder="1">
      <protection locked="0"/>
    </xf>
    <xf numFmtId="49" fontId="3" fillId="3" borderId="23" xfId="0" applyNumberFormat="1" applyFont="1" applyFill="1" applyBorder="1" applyAlignment="1">
      <alignment horizontal="center"/>
    </xf>
    <xf numFmtId="49" fontId="3" fillId="4" borderId="10" xfId="0" applyNumberFormat="1" applyFont="1" applyFill="1" applyBorder="1" applyAlignment="1">
      <alignment horizontal="center"/>
    </xf>
    <xf numFmtId="165" fontId="25" fillId="0" borderId="27" xfId="1" applyNumberFormat="1" applyBorder="1">
      <protection locked="0"/>
    </xf>
    <xf numFmtId="0" fontId="0" fillId="2" borderId="0" xfId="0" applyFill="1"/>
    <xf numFmtId="3" fontId="1" fillId="4" borderId="30" xfId="0" applyNumberFormat="1" applyFont="1" applyFill="1" applyBorder="1"/>
    <xf numFmtId="165" fontId="25" fillId="0" borderId="31" xfId="1" applyNumberFormat="1" applyBorder="1">
      <protection locked="0"/>
    </xf>
    <xf numFmtId="165" fontId="25" fillId="0" borderId="32" xfId="1" applyNumberFormat="1" applyBorder="1">
      <protection locked="0"/>
    </xf>
    <xf numFmtId="49" fontId="3" fillId="4" borderId="20" xfId="0" applyNumberFormat="1" applyFont="1" applyFill="1" applyBorder="1" applyAlignment="1">
      <alignment horizontal="center" vertical="center"/>
    </xf>
    <xf numFmtId="49" fontId="4" fillId="3" borderId="35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3" fontId="1" fillId="0" borderId="0" xfId="2" applyNumberFormat="1" applyFont="1" applyBorder="1" applyProtection="1"/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8" fillId="6" borderId="40" xfId="0" applyFont="1" applyFill="1" applyBorder="1" applyAlignment="1">
      <alignment horizontal="center" vertical="center" wrapText="1" shrinkToFit="1"/>
    </xf>
    <xf numFmtId="49" fontId="9" fillId="0" borderId="42" xfId="0" applyNumberFormat="1" applyFont="1" applyBorder="1" applyAlignment="1">
      <alignment vertical="center" wrapText="1" shrinkToFit="1"/>
    </xf>
    <xf numFmtId="49" fontId="9" fillId="0" borderId="43" xfId="0" applyNumberFormat="1" applyFont="1" applyBorder="1" applyAlignment="1">
      <alignment vertical="center" wrapText="1" shrinkToFit="1"/>
    </xf>
    <xf numFmtId="3" fontId="9" fillId="0" borderId="43" xfId="0" applyNumberFormat="1" applyFont="1" applyBorder="1" applyAlignment="1">
      <alignment vertical="center" wrapText="1" shrinkToFit="1"/>
    </xf>
    <xf numFmtId="3" fontId="9" fillId="0" borderId="9" xfId="0" applyNumberFormat="1" applyFont="1" applyBorder="1" applyAlignment="1">
      <alignment vertical="center" wrapText="1" shrinkToFit="1"/>
    </xf>
    <xf numFmtId="49" fontId="9" fillId="0" borderId="28" xfId="0" applyNumberFormat="1" applyFont="1" applyBorder="1" applyAlignment="1">
      <alignment vertical="center" wrapText="1" shrinkToFit="1"/>
    </xf>
    <xf numFmtId="49" fontId="9" fillId="0" borderId="29" xfId="0" applyNumberFormat="1" applyFont="1" applyBorder="1" applyAlignment="1">
      <alignment vertical="center" wrapText="1" shrinkToFit="1"/>
    </xf>
    <xf numFmtId="3" fontId="9" fillId="0" borderId="29" xfId="0" applyNumberFormat="1" applyFont="1" applyBorder="1" applyAlignment="1">
      <alignment vertical="center" wrapText="1" shrinkToFit="1"/>
    </xf>
    <xf numFmtId="3" fontId="9" fillId="0" borderId="12" xfId="0" applyNumberFormat="1" applyFont="1" applyBorder="1" applyAlignment="1">
      <alignment vertical="center" wrapText="1" shrinkToFit="1"/>
    </xf>
    <xf numFmtId="49" fontId="9" fillId="0" borderId="33" xfId="0" applyNumberFormat="1" applyFont="1" applyBorder="1" applyAlignment="1">
      <alignment vertical="center" wrapText="1" shrinkToFit="1"/>
    </xf>
    <xf numFmtId="49" fontId="9" fillId="0" borderId="34" xfId="0" applyNumberFormat="1" applyFont="1" applyBorder="1" applyAlignment="1">
      <alignment vertical="center" wrapText="1" shrinkToFit="1"/>
    </xf>
    <xf numFmtId="3" fontId="9" fillId="0" borderId="34" xfId="0" applyNumberFormat="1" applyFont="1" applyBorder="1" applyAlignment="1">
      <alignment vertical="center" wrapText="1" shrinkToFit="1"/>
    </xf>
    <xf numFmtId="3" fontId="9" fillId="0" borderId="17" xfId="0" applyNumberFormat="1" applyFont="1" applyBorder="1" applyAlignment="1">
      <alignment vertical="center" wrapText="1" shrinkToFit="1"/>
    </xf>
    <xf numFmtId="3" fontId="10" fillId="5" borderId="46" xfId="0" applyNumberFormat="1" applyFont="1" applyFill="1" applyBorder="1" applyAlignment="1">
      <alignment vertical="center" wrapText="1" shrinkToFit="1"/>
    </xf>
    <xf numFmtId="3" fontId="10" fillId="5" borderId="50" xfId="0" applyNumberFormat="1" applyFont="1" applyFill="1" applyBorder="1" applyAlignment="1">
      <alignment vertical="center" wrapText="1" shrinkToFit="1"/>
    </xf>
    <xf numFmtId="3" fontId="12" fillId="5" borderId="46" xfId="0" applyNumberFormat="1" applyFont="1" applyFill="1" applyBorder="1" applyAlignment="1">
      <alignment vertical="center" wrapText="1" shrinkToFit="1"/>
    </xf>
    <xf numFmtId="0" fontId="13" fillId="0" borderId="0" xfId="0" applyFont="1"/>
    <xf numFmtId="49" fontId="9" fillId="0" borderId="35" xfId="0" applyNumberFormat="1" applyFont="1" applyBorder="1" applyAlignment="1">
      <alignment vertical="center" wrapText="1" shrinkToFit="1"/>
    </xf>
    <xf numFmtId="3" fontId="9" fillId="0" borderId="36" xfId="0" applyNumberFormat="1" applyFont="1" applyBorder="1" applyAlignment="1">
      <alignment vertical="center" wrapText="1" shrinkToFit="1"/>
    </xf>
    <xf numFmtId="49" fontId="12" fillId="5" borderId="45" xfId="0" applyNumberFormat="1" applyFont="1" applyFill="1" applyBorder="1" applyAlignment="1">
      <alignment vertical="center" wrapText="1" shrinkToFit="1"/>
    </xf>
    <xf numFmtId="49" fontId="12" fillId="5" borderId="46" xfId="0" applyNumberFormat="1" applyFont="1" applyFill="1" applyBorder="1" applyAlignment="1">
      <alignment vertical="center" wrapText="1" shrinkToFit="1"/>
    </xf>
    <xf numFmtId="3" fontId="12" fillId="3" borderId="46" xfId="0" applyNumberFormat="1" applyFont="1" applyFill="1" applyBorder="1" applyAlignment="1">
      <alignment vertical="center" wrapText="1" shrinkToFit="1"/>
    </xf>
    <xf numFmtId="3" fontId="15" fillId="6" borderId="53" xfId="0" applyNumberFormat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0" fontId="17" fillId="0" borderId="0" xfId="0" applyFont="1"/>
    <xf numFmtId="0" fontId="7" fillId="0" borderId="0" xfId="0" applyFont="1"/>
    <xf numFmtId="0" fontId="20" fillId="0" borderId="0" xfId="0" applyFont="1" applyAlignment="1">
      <alignment horizontal="right"/>
    </xf>
    <xf numFmtId="3" fontId="21" fillId="0" borderId="58" xfId="0" applyNumberFormat="1" applyFont="1" applyBorder="1" applyAlignment="1">
      <alignment vertical="center" wrapText="1" shrinkToFit="1"/>
    </xf>
    <xf numFmtId="3" fontId="22" fillId="0" borderId="0" xfId="0" applyNumberFormat="1" applyFont="1"/>
    <xf numFmtId="3" fontId="10" fillId="8" borderId="46" xfId="0" applyNumberFormat="1" applyFont="1" applyFill="1" applyBorder="1" applyAlignment="1">
      <alignment vertical="center" wrapText="1" shrinkToFit="1"/>
    </xf>
    <xf numFmtId="3" fontId="10" fillId="8" borderId="2" xfId="0" applyNumberFormat="1" applyFont="1" applyFill="1" applyBorder="1" applyAlignment="1">
      <alignment vertical="center" wrapText="1" shrinkToFit="1"/>
    </xf>
    <xf numFmtId="49" fontId="23" fillId="0" borderId="29" xfId="0" applyNumberFormat="1" applyFont="1" applyBorder="1" applyAlignment="1">
      <alignment vertical="center" wrapText="1" shrinkToFit="1"/>
    </xf>
    <xf numFmtId="3" fontId="10" fillId="8" borderId="8" xfId="0" applyNumberFormat="1" applyFont="1" applyFill="1" applyBorder="1" applyAlignment="1">
      <alignment vertical="center" wrapText="1" shrinkToFit="1"/>
    </xf>
    <xf numFmtId="0" fontId="24" fillId="0" borderId="0" xfId="0" applyFont="1"/>
    <xf numFmtId="3" fontId="20" fillId="0" borderId="0" xfId="0" applyNumberFormat="1" applyFont="1"/>
    <xf numFmtId="3" fontId="10" fillId="8" borderId="46" xfId="0" applyNumberFormat="1" applyFont="1" applyFill="1" applyBorder="1"/>
    <xf numFmtId="3" fontId="10" fillId="8" borderId="2" xfId="0" applyNumberFormat="1" applyFont="1" applyFill="1" applyBorder="1"/>
    <xf numFmtId="3" fontId="10" fillId="8" borderId="51" xfId="0" applyNumberFormat="1" applyFont="1" applyFill="1" applyBorder="1" applyAlignment="1">
      <alignment vertical="center" wrapText="1" shrinkToFit="1"/>
    </xf>
    <xf numFmtId="49" fontId="10" fillId="8" borderId="49" xfId="0" applyNumberFormat="1" applyFont="1" applyFill="1" applyBorder="1" applyAlignment="1">
      <alignment horizontal="left" vertical="center" wrapText="1" shrinkToFit="1"/>
    </xf>
    <xf numFmtId="49" fontId="10" fillId="8" borderId="47" xfId="0" applyNumberFormat="1" applyFont="1" applyFill="1" applyBorder="1" applyAlignment="1">
      <alignment horizontal="left" vertical="center" wrapText="1" shrinkToFit="1"/>
    </xf>
    <xf numFmtId="3" fontId="10" fillId="8" borderId="1" xfId="0" applyNumberFormat="1" applyFont="1" applyFill="1" applyBorder="1" applyAlignment="1">
      <alignment vertical="center" wrapText="1" shrinkToFit="1"/>
    </xf>
    <xf numFmtId="49" fontId="10" fillId="8" borderId="49" xfId="0" applyNumberFormat="1" applyFont="1" applyFill="1" applyBorder="1" applyAlignment="1">
      <alignment vertical="center" wrapText="1" shrinkToFit="1"/>
    </xf>
    <xf numFmtId="49" fontId="10" fillId="8" borderId="47" xfId="0" applyNumberFormat="1" applyFont="1" applyFill="1" applyBorder="1" applyAlignment="1">
      <alignment vertical="center" wrapText="1" shrinkToFit="1"/>
    </xf>
    <xf numFmtId="3" fontId="10" fillId="8" borderId="1" xfId="0" applyNumberFormat="1" applyFont="1" applyFill="1" applyBorder="1" applyAlignment="1">
      <alignment vertical="center"/>
    </xf>
    <xf numFmtId="49" fontId="10" fillId="8" borderId="45" xfId="0" applyNumberFormat="1" applyFont="1" applyFill="1" applyBorder="1" applyAlignment="1">
      <alignment vertical="center" wrapText="1" shrinkToFit="1"/>
    </xf>
    <xf numFmtId="3" fontId="10" fillId="8" borderId="60" xfId="0" applyNumberFormat="1" applyFont="1" applyFill="1" applyBorder="1" applyAlignment="1">
      <alignment vertical="center" wrapText="1" shrinkToFit="1"/>
    </xf>
    <xf numFmtId="49" fontId="10" fillId="8" borderId="59" xfId="0" applyNumberFormat="1" applyFont="1" applyFill="1" applyBorder="1" applyAlignment="1">
      <alignment vertical="center" wrapText="1" shrinkToFit="1"/>
    </xf>
    <xf numFmtId="3" fontId="10" fillId="9" borderId="38" xfId="0" applyNumberFormat="1" applyFont="1" applyFill="1" applyBorder="1" applyAlignment="1">
      <alignment vertical="center" wrapText="1" shrinkToFit="1"/>
    </xf>
    <xf numFmtId="49" fontId="10" fillId="8" borderId="61" xfId="0" applyNumberFormat="1" applyFont="1" applyFill="1" applyBorder="1" applyAlignment="1">
      <alignment vertical="center" wrapText="1" shrinkToFit="1"/>
    </xf>
    <xf numFmtId="3" fontId="10" fillId="9" borderId="12" xfId="0" applyNumberFormat="1" applyFont="1" applyFill="1" applyBorder="1" applyAlignment="1">
      <alignment vertical="center" wrapText="1" shrinkToFit="1"/>
    </xf>
    <xf numFmtId="49" fontId="10" fillId="8" borderId="62" xfId="0" applyNumberFormat="1" applyFont="1" applyFill="1" applyBorder="1" applyAlignment="1">
      <alignment vertical="center" wrapText="1" shrinkToFit="1"/>
    </xf>
    <xf numFmtId="3" fontId="10" fillId="9" borderId="17" xfId="0" applyNumberFormat="1" applyFont="1" applyFill="1" applyBorder="1" applyAlignment="1">
      <alignment vertical="center" wrapText="1" shrinkToFit="1"/>
    </xf>
    <xf numFmtId="3" fontId="16" fillId="7" borderId="2" xfId="0" applyNumberFormat="1" applyFont="1" applyFill="1" applyBorder="1"/>
    <xf numFmtId="165" fontId="1" fillId="0" borderId="0" xfId="0" applyNumberFormat="1" applyFont="1"/>
    <xf numFmtId="3" fontId="7" fillId="0" borderId="0" xfId="0" applyNumberFormat="1" applyFont="1"/>
    <xf numFmtId="49" fontId="26" fillId="3" borderId="28" xfId="0" applyNumberFormat="1" applyFont="1" applyFill="1" applyBorder="1" applyAlignment="1">
      <alignment horizontal="center"/>
    </xf>
    <xf numFmtId="165" fontId="16" fillId="0" borderId="8" xfId="1" applyNumberFormat="1" applyFont="1" applyBorder="1">
      <protection locked="0"/>
    </xf>
    <xf numFmtId="49" fontId="12" fillId="5" borderId="52" xfId="0" applyNumberFormat="1" applyFont="1" applyFill="1" applyBorder="1" applyAlignment="1">
      <alignment vertical="center" wrapText="1" shrinkToFit="1"/>
    </xf>
    <xf numFmtId="49" fontId="12" fillId="5" borderId="66" xfId="0" applyNumberFormat="1" applyFont="1" applyFill="1" applyBorder="1" applyAlignment="1">
      <alignment vertical="center" wrapText="1" shrinkToFit="1"/>
    </xf>
    <xf numFmtId="3" fontId="12" fillId="3" borderId="54" xfId="0" applyNumberFormat="1" applyFont="1" applyFill="1" applyBorder="1" applyAlignment="1">
      <alignment vertical="center" wrapText="1" shrinkToFit="1"/>
    </xf>
    <xf numFmtId="0" fontId="5" fillId="0" borderId="0" xfId="0" applyFont="1" applyAlignment="1">
      <alignment horizontal="right"/>
    </xf>
    <xf numFmtId="165" fontId="16" fillId="0" borderId="67" xfId="1" applyNumberFormat="1" applyFont="1" applyBorder="1">
      <protection locked="0"/>
    </xf>
    <xf numFmtId="165" fontId="25" fillId="0" borderId="65" xfId="1" applyNumberFormat="1" applyBorder="1">
      <protection locked="0"/>
    </xf>
    <xf numFmtId="165" fontId="25" fillId="0" borderId="68" xfId="1" applyNumberFormat="1" applyBorder="1">
      <protection locked="0"/>
    </xf>
    <xf numFmtId="165" fontId="16" fillId="0" borderId="69" xfId="1" applyNumberFormat="1" applyFont="1" applyBorder="1">
      <protection locked="0"/>
    </xf>
    <xf numFmtId="0" fontId="1" fillId="3" borderId="55" xfId="0" applyFont="1" applyFill="1" applyBorder="1"/>
    <xf numFmtId="0" fontId="1" fillId="3" borderId="39" xfId="0" applyFont="1" applyFill="1" applyBorder="1"/>
    <xf numFmtId="0" fontId="1" fillId="3" borderId="48" xfId="0" applyFont="1" applyFill="1" applyBorder="1"/>
    <xf numFmtId="0" fontId="1" fillId="3" borderId="40" xfId="0" applyFont="1" applyFill="1" applyBorder="1"/>
    <xf numFmtId="3" fontId="16" fillId="7" borderId="2" xfId="0" applyNumberFormat="1" applyFont="1" applyFill="1" applyBorder="1" applyAlignment="1">
      <alignment horizontal="center"/>
    </xf>
    <xf numFmtId="3" fontId="9" fillId="0" borderId="43" xfId="0" applyNumberFormat="1" applyFont="1" applyBorder="1" applyAlignment="1">
      <alignment horizontal="center" vertical="center" wrapText="1" shrinkToFit="1"/>
    </xf>
    <xf numFmtId="3" fontId="10" fillId="8" borderId="46" xfId="0" applyNumberFormat="1" applyFont="1" applyFill="1" applyBorder="1" applyAlignment="1">
      <alignment horizontal="center" vertical="center" wrapText="1" shrinkToFit="1"/>
    </xf>
    <xf numFmtId="3" fontId="10" fillId="8" borderId="8" xfId="0" applyNumberFormat="1" applyFont="1" applyFill="1" applyBorder="1" applyAlignment="1">
      <alignment horizontal="center" vertical="center" wrapText="1" shrinkToFit="1"/>
    </xf>
    <xf numFmtId="3" fontId="10" fillId="8" borderId="46" xfId="0" applyNumberFormat="1" applyFont="1" applyFill="1" applyBorder="1" applyAlignment="1">
      <alignment horizontal="center"/>
    </xf>
    <xf numFmtId="3" fontId="9" fillId="0" borderId="44" xfId="0" applyNumberFormat="1" applyFont="1" applyBorder="1" applyAlignment="1">
      <alignment horizontal="center" vertical="center" wrapText="1" shrinkToFit="1"/>
    </xf>
    <xf numFmtId="3" fontId="10" fillId="8" borderId="51" xfId="0" applyNumberFormat="1" applyFont="1" applyFill="1" applyBorder="1" applyAlignment="1">
      <alignment horizontal="center" vertical="center" wrapText="1" shrinkToFit="1"/>
    </xf>
    <xf numFmtId="3" fontId="10" fillId="9" borderId="43" xfId="0" applyNumberFormat="1" applyFont="1" applyFill="1" applyBorder="1" applyAlignment="1">
      <alignment horizontal="center" vertical="center" wrapText="1" shrinkToFit="1"/>
    </xf>
    <xf numFmtId="3" fontId="10" fillId="9" borderId="25" xfId="0" applyNumberFormat="1" applyFont="1" applyFill="1" applyBorder="1" applyAlignment="1">
      <alignment horizontal="center" vertical="center" wrapText="1" shrinkToFit="1"/>
    </xf>
    <xf numFmtId="3" fontId="10" fillId="9" borderId="14" xfId="0" applyNumberFormat="1" applyFont="1" applyFill="1" applyBorder="1" applyAlignment="1">
      <alignment horizontal="center" vertical="center" wrapText="1" shrinkToFit="1"/>
    </xf>
    <xf numFmtId="3" fontId="10" fillId="5" borderId="50" xfId="0" applyNumberFormat="1" applyFont="1" applyFill="1" applyBorder="1" applyAlignment="1">
      <alignment horizontal="center" vertical="center" wrapText="1" shrinkToFit="1"/>
    </xf>
    <xf numFmtId="3" fontId="10" fillId="5" borderId="46" xfId="0" applyNumberFormat="1" applyFont="1" applyFill="1" applyBorder="1" applyAlignment="1">
      <alignment horizontal="center" vertical="center" wrapText="1" shrinkToFit="1"/>
    </xf>
    <xf numFmtId="3" fontId="12" fillId="5" borderId="46" xfId="0" applyNumberFormat="1" applyFont="1" applyFill="1" applyBorder="1" applyAlignment="1">
      <alignment horizontal="center" vertical="center" wrapText="1" shrinkToFit="1"/>
    </xf>
    <xf numFmtId="3" fontId="12" fillId="3" borderId="46" xfId="0" applyNumberFormat="1" applyFont="1" applyFill="1" applyBorder="1" applyAlignment="1">
      <alignment horizontal="center" vertical="center" wrapText="1" shrinkToFit="1"/>
    </xf>
    <xf numFmtId="0" fontId="8" fillId="6" borderId="36" xfId="0" applyFont="1" applyFill="1" applyBorder="1" applyAlignment="1">
      <alignment horizontal="center" vertical="center" wrapText="1" shrinkToFit="1"/>
    </xf>
    <xf numFmtId="49" fontId="9" fillId="0" borderId="62" xfId="0" applyNumberFormat="1" applyFont="1" applyBorder="1" applyAlignment="1">
      <alignment vertical="center" wrapText="1" shrinkToFit="1"/>
    </xf>
    <xf numFmtId="3" fontId="1" fillId="4" borderId="4" xfId="0" applyNumberFormat="1" applyFont="1" applyFill="1" applyBorder="1"/>
    <xf numFmtId="165" fontId="1" fillId="0" borderId="9" xfId="0" applyNumberFormat="1" applyFont="1" applyBorder="1"/>
    <xf numFmtId="165" fontId="1" fillId="0" borderId="12" xfId="0" applyNumberFormat="1" applyFont="1" applyBorder="1"/>
    <xf numFmtId="165" fontId="1" fillId="0" borderId="17" xfId="0" applyNumberFormat="1" applyFont="1" applyBorder="1"/>
    <xf numFmtId="165" fontId="2" fillId="0" borderId="1" xfId="0" applyNumberFormat="1" applyFont="1" applyBorder="1"/>
    <xf numFmtId="165" fontId="1" fillId="0" borderId="38" xfId="0" applyNumberFormat="1" applyFont="1" applyBorder="1"/>
    <xf numFmtId="165" fontId="1" fillId="0" borderId="41" xfId="0" applyNumberFormat="1" applyFont="1" applyBorder="1"/>
    <xf numFmtId="165" fontId="2" fillId="0" borderId="37" xfId="0" applyNumberFormat="1" applyFont="1" applyBorder="1"/>
    <xf numFmtId="165" fontId="2" fillId="0" borderId="2" xfId="0" applyNumberFormat="1" applyFont="1" applyBorder="1"/>
    <xf numFmtId="165" fontId="1" fillId="0" borderId="31" xfId="0" applyNumberFormat="1" applyFont="1" applyBorder="1"/>
    <xf numFmtId="165" fontId="1" fillId="0" borderId="2" xfId="0" applyNumberFormat="1" applyFont="1" applyBorder="1"/>
    <xf numFmtId="3" fontId="9" fillId="0" borderId="43" xfId="0" applyNumberFormat="1" applyFont="1" applyBorder="1" applyAlignment="1">
      <alignment horizontal="right" vertical="center" wrapText="1" shrinkToFit="1"/>
    </xf>
    <xf numFmtId="3" fontId="9" fillId="0" borderId="29" xfId="0" applyNumberFormat="1" applyFont="1" applyBorder="1" applyAlignment="1">
      <alignment horizontal="right" vertical="center" wrapText="1" shrinkToFit="1"/>
    </xf>
    <xf numFmtId="3" fontId="9" fillId="0" borderId="34" xfId="0" applyNumberFormat="1" applyFont="1" applyBorder="1" applyAlignment="1">
      <alignment horizontal="right" vertical="center" wrapText="1" shrinkToFit="1"/>
    </xf>
    <xf numFmtId="3" fontId="9" fillId="0" borderId="62" xfId="0" applyNumberFormat="1" applyFont="1" applyBorder="1" applyAlignment="1">
      <alignment horizontal="right" vertical="center" wrapText="1" shrinkToFit="1"/>
    </xf>
    <xf numFmtId="3" fontId="10" fillId="5" borderId="47" xfId="0" applyNumberFormat="1" applyFont="1" applyFill="1" applyBorder="1" applyAlignment="1">
      <alignment horizontal="right" vertical="center" wrapText="1" shrinkToFit="1"/>
    </xf>
    <xf numFmtId="3" fontId="12" fillId="5" borderId="47" xfId="0" applyNumberFormat="1" applyFont="1" applyFill="1" applyBorder="1" applyAlignment="1">
      <alignment horizontal="right" vertical="center" wrapText="1" shrinkToFit="1"/>
    </xf>
    <xf numFmtId="3" fontId="12" fillId="5" borderId="46" xfId="0" applyNumberFormat="1" applyFont="1" applyFill="1" applyBorder="1" applyAlignment="1">
      <alignment horizontal="right" vertical="center" wrapText="1" shrinkToFit="1"/>
    </xf>
    <xf numFmtId="3" fontId="12" fillId="5" borderId="5" xfId="0" applyNumberFormat="1" applyFont="1" applyFill="1" applyBorder="1" applyAlignment="1">
      <alignment horizontal="right" vertical="center" wrapText="1" shrinkToFit="1"/>
    </xf>
    <xf numFmtId="3" fontId="10" fillId="8" borderId="47" xfId="0" applyNumberFormat="1" applyFont="1" applyFill="1" applyBorder="1" applyAlignment="1">
      <alignment horizontal="right" vertical="center" wrapText="1" shrinkToFit="1"/>
    </xf>
    <xf numFmtId="3" fontId="23" fillId="0" borderId="29" xfId="0" applyNumberFormat="1" applyFont="1" applyBorder="1" applyAlignment="1">
      <alignment horizontal="right" vertical="center" wrapText="1" shrinkToFit="1"/>
    </xf>
    <xf numFmtId="3" fontId="10" fillId="8" borderId="3" xfId="0" applyNumberFormat="1" applyFont="1" applyFill="1" applyBorder="1" applyAlignment="1">
      <alignment horizontal="right" vertical="center" wrapText="1" shrinkToFit="1"/>
    </xf>
    <xf numFmtId="3" fontId="10" fillId="8" borderId="60" xfId="0" applyNumberFormat="1" applyFont="1" applyFill="1" applyBorder="1" applyAlignment="1">
      <alignment horizontal="right" vertical="center" wrapText="1" shrinkToFit="1"/>
    </xf>
    <xf numFmtId="49" fontId="26" fillId="3" borderId="33" xfId="0" applyNumberFormat="1" applyFont="1" applyFill="1" applyBorder="1" applyAlignment="1">
      <alignment horizontal="center"/>
    </xf>
    <xf numFmtId="165" fontId="25" fillId="0" borderId="63" xfId="1" applyNumberFormat="1" applyBorder="1">
      <protection locked="0"/>
    </xf>
    <xf numFmtId="165" fontId="27" fillId="0" borderId="4" xfId="0" applyNumberFormat="1" applyFont="1" applyBorder="1"/>
    <xf numFmtId="3" fontId="10" fillId="8" borderId="71" xfId="0" applyNumberFormat="1" applyFont="1" applyFill="1" applyBorder="1" applyAlignment="1">
      <alignment horizontal="right" vertical="center" wrapText="1" shrinkToFit="1"/>
    </xf>
    <xf numFmtId="3" fontId="10" fillId="8" borderId="29" xfId="0" applyNumberFormat="1" applyFont="1" applyFill="1" applyBorder="1" applyAlignment="1">
      <alignment horizontal="right" vertical="center" wrapText="1" shrinkToFit="1"/>
    </xf>
    <xf numFmtId="3" fontId="10" fillId="8" borderId="47" xfId="0" applyNumberFormat="1" applyFont="1" applyFill="1" applyBorder="1" applyAlignment="1">
      <alignment vertical="center" wrapText="1" shrinkToFit="1"/>
    </xf>
    <xf numFmtId="3" fontId="10" fillId="8" borderId="47" xfId="0" applyNumberFormat="1" applyFont="1" applyFill="1" applyBorder="1" applyAlignment="1">
      <alignment vertical="center"/>
    </xf>
    <xf numFmtId="0" fontId="8" fillId="6" borderId="68" xfId="0" applyFont="1" applyFill="1" applyBorder="1" applyAlignment="1">
      <alignment horizontal="center" vertical="center" wrapText="1" shrinkToFit="1"/>
    </xf>
    <xf numFmtId="3" fontId="9" fillId="0" borderId="26" xfId="0" applyNumberFormat="1" applyFont="1" applyBorder="1" applyAlignment="1">
      <alignment vertical="center" wrapText="1" shrinkToFit="1"/>
    </xf>
    <xf numFmtId="3" fontId="9" fillId="0" borderId="13" xfId="0" applyNumberFormat="1" applyFont="1" applyBorder="1" applyAlignment="1">
      <alignment vertical="center" wrapText="1" shrinkToFit="1"/>
    </xf>
    <xf numFmtId="3" fontId="9" fillId="0" borderId="20" xfId="0" applyNumberFormat="1" applyFont="1" applyBorder="1" applyAlignment="1">
      <alignment vertical="center" wrapText="1" shrinkToFit="1"/>
    </xf>
    <xf numFmtId="3" fontId="9" fillId="0" borderId="68" xfId="0" applyNumberFormat="1" applyFont="1" applyBorder="1" applyAlignment="1">
      <alignment vertical="center" wrapText="1" shrinkToFit="1"/>
    </xf>
    <xf numFmtId="3" fontId="10" fillId="5" borderId="7" xfId="0" applyNumberFormat="1" applyFont="1" applyFill="1" applyBorder="1" applyAlignment="1">
      <alignment vertical="center" wrapText="1" shrinkToFit="1"/>
    </xf>
    <xf numFmtId="3" fontId="10" fillId="5" borderId="67" xfId="0" applyNumberFormat="1" applyFont="1" applyFill="1" applyBorder="1" applyAlignment="1">
      <alignment vertical="center" wrapText="1" shrinkToFit="1"/>
    </xf>
    <xf numFmtId="3" fontId="12" fillId="5" borderId="7" xfId="0" applyNumberFormat="1" applyFont="1" applyFill="1" applyBorder="1" applyAlignment="1">
      <alignment vertical="center" wrapText="1" shrinkToFit="1"/>
    </xf>
    <xf numFmtId="3" fontId="12" fillId="3" borderId="7" xfId="0" applyNumberFormat="1" applyFont="1" applyFill="1" applyBorder="1" applyAlignment="1">
      <alignment vertical="center" wrapText="1" shrinkToFit="1"/>
    </xf>
    <xf numFmtId="3" fontId="12" fillId="3" borderId="69" xfId="0" applyNumberFormat="1" applyFont="1" applyFill="1" applyBorder="1" applyAlignment="1">
      <alignment vertical="center" wrapText="1" shrinkToFit="1"/>
    </xf>
    <xf numFmtId="3" fontId="15" fillId="6" borderId="7" xfId="0" applyNumberFormat="1" applyFont="1" applyFill="1" applyBorder="1" applyAlignment="1">
      <alignment vertical="center"/>
    </xf>
    <xf numFmtId="3" fontId="15" fillId="6" borderId="53" xfId="0" applyNumberFormat="1" applyFont="1" applyFill="1" applyBorder="1" applyAlignment="1">
      <alignment horizontal="center" vertical="center"/>
    </xf>
    <xf numFmtId="49" fontId="11" fillId="0" borderId="56" xfId="0" applyNumberFormat="1" applyFont="1" applyBorder="1" applyAlignment="1">
      <alignment horizontal="left" vertical="center" wrapText="1" shrinkToFit="1"/>
    </xf>
    <xf numFmtId="49" fontId="11" fillId="0" borderId="57" xfId="0" applyNumberFormat="1" applyFont="1" applyBorder="1" applyAlignment="1">
      <alignment horizontal="left" vertical="center" wrapText="1" shrinkToFit="1"/>
    </xf>
    <xf numFmtId="3" fontId="11" fillId="0" borderId="57" xfId="0" applyNumberFormat="1" applyFont="1" applyBorder="1" applyAlignment="1">
      <alignment horizontal="right" vertical="center" wrapText="1" shrinkToFit="1"/>
    </xf>
    <xf numFmtId="3" fontId="11" fillId="0" borderId="57" xfId="0" applyNumberFormat="1" applyFont="1" applyBorder="1" applyAlignment="1">
      <alignment vertical="center" wrapText="1" shrinkToFit="1"/>
    </xf>
    <xf numFmtId="3" fontId="11" fillId="0" borderId="57" xfId="0" applyNumberFormat="1" applyFont="1" applyBorder="1" applyAlignment="1">
      <alignment horizontal="center" vertical="center" wrapText="1" shrinkToFit="1"/>
    </xf>
    <xf numFmtId="3" fontId="11" fillId="0" borderId="72" xfId="0" applyNumberFormat="1" applyFont="1" applyBorder="1" applyAlignment="1">
      <alignment vertical="center" wrapText="1" shrinkToFit="1"/>
    </xf>
    <xf numFmtId="49" fontId="11" fillId="0" borderId="23" xfId="0" applyNumberFormat="1" applyFont="1" applyBorder="1" applyAlignment="1">
      <alignment horizontal="left" vertical="center" wrapText="1" shrinkToFit="1"/>
    </xf>
    <xf numFmtId="49" fontId="11" fillId="0" borderId="24" xfId="0" applyNumberFormat="1" applyFont="1" applyBorder="1" applyAlignment="1">
      <alignment horizontal="left" vertical="center" wrapText="1" shrinkToFit="1"/>
    </xf>
    <xf numFmtId="3" fontId="11" fillId="0" borderId="24" xfId="0" applyNumberFormat="1" applyFont="1" applyBorder="1" applyAlignment="1">
      <alignment horizontal="right" vertical="center" wrapText="1" shrinkToFit="1"/>
    </xf>
    <xf numFmtId="3" fontId="11" fillId="0" borderId="24" xfId="0" applyNumberFormat="1" applyFont="1" applyBorder="1" applyAlignment="1">
      <alignment vertical="center" wrapText="1" shrinkToFit="1"/>
    </xf>
    <xf numFmtId="3" fontId="11" fillId="0" borderId="24" xfId="0" applyNumberFormat="1" applyFont="1" applyBorder="1" applyAlignment="1">
      <alignment horizontal="center" vertical="center" wrapText="1" shrinkToFit="1"/>
    </xf>
    <xf numFmtId="3" fontId="11" fillId="0" borderId="65" xfId="0" applyNumberFormat="1" applyFont="1" applyBorder="1" applyAlignment="1">
      <alignment vertical="center" wrapText="1" shrinkToFit="1"/>
    </xf>
    <xf numFmtId="5" fontId="27" fillId="0" borderId="7" xfId="0" applyNumberFormat="1" applyFont="1" applyBorder="1"/>
    <xf numFmtId="3" fontId="9" fillId="0" borderId="50" xfId="0" applyNumberFormat="1" applyFont="1" applyBorder="1" applyAlignment="1">
      <alignment horizontal="right" vertical="center" wrapText="1" shrinkToFit="1"/>
    </xf>
    <xf numFmtId="3" fontId="9" fillId="0" borderId="64" xfId="0" applyNumberFormat="1" applyFont="1" applyBorder="1" applyAlignment="1">
      <alignment horizontal="center" vertical="center" wrapText="1" shrinkToFit="1"/>
    </xf>
    <xf numFmtId="3" fontId="10" fillId="8" borderId="46" xfId="0" applyNumberFormat="1" applyFont="1" applyFill="1" applyBorder="1" applyAlignment="1">
      <alignment horizontal="right" vertical="center" wrapText="1" shrinkToFit="1"/>
    </xf>
    <xf numFmtId="1" fontId="25" fillId="0" borderId="11" xfId="1" applyNumberFormat="1" applyBorder="1" applyAlignment="1">
      <alignment horizontal="center"/>
      <protection locked="0"/>
    </xf>
    <xf numFmtId="1" fontId="25" fillId="0" borderId="11" xfId="1" applyNumberFormat="1" applyBorder="1">
      <protection locked="0"/>
    </xf>
    <xf numFmtId="1" fontId="16" fillId="0" borderId="1" xfId="1" applyNumberFormat="1" applyFont="1" applyBorder="1" applyAlignment="1">
      <alignment horizontal="center"/>
      <protection locked="0"/>
    </xf>
    <xf numFmtId="1" fontId="25" fillId="0" borderId="38" xfId="1" applyNumberFormat="1" applyBorder="1" applyAlignment="1">
      <alignment horizontal="center"/>
      <protection locked="0"/>
    </xf>
    <xf numFmtId="1" fontId="25" fillId="0" borderId="12" xfId="1" applyNumberFormat="1" applyBorder="1" applyAlignment="1">
      <alignment horizontal="center"/>
      <protection locked="0"/>
    </xf>
    <xf numFmtId="1" fontId="25" fillId="0" borderId="41" xfId="1" applyNumberFormat="1" applyBorder="1">
      <protection locked="0"/>
    </xf>
    <xf numFmtId="1" fontId="16" fillId="0" borderId="37" xfId="1" applyNumberFormat="1" applyFont="1" applyBorder="1" applyAlignment="1">
      <alignment horizontal="center"/>
      <protection locked="0"/>
    </xf>
    <xf numFmtId="1" fontId="25" fillId="0" borderId="13" xfId="1" applyNumberFormat="1" applyBorder="1" applyAlignment="1">
      <alignment horizontal="center"/>
      <protection locked="0"/>
    </xf>
    <xf numFmtId="1" fontId="16" fillId="0" borderId="2" xfId="1" applyNumberFormat="1" applyFont="1" applyBorder="1" applyAlignment="1">
      <alignment horizontal="center"/>
      <protection locked="0"/>
    </xf>
    <xf numFmtId="1" fontId="25" fillId="0" borderId="26" xfId="1" applyNumberFormat="1" applyBorder="1" applyAlignment="1">
      <alignment horizontal="center"/>
      <protection locked="0"/>
    </xf>
    <xf numFmtId="1" fontId="25" fillId="0" borderId="7" xfId="1" applyNumberFormat="1" applyBorder="1" applyAlignment="1">
      <alignment horizontal="center"/>
      <protection locked="0"/>
    </xf>
    <xf numFmtId="3" fontId="21" fillId="0" borderId="0" xfId="0" applyNumberFormat="1" applyFont="1" applyAlignment="1">
      <alignment vertical="center" wrapText="1" shrinkToFit="1"/>
    </xf>
    <xf numFmtId="49" fontId="3" fillId="4" borderId="20" xfId="2" applyNumberFormat="1" applyFont="1" applyFill="1" applyBorder="1" applyAlignment="1" applyProtection="1">
      <alignment horizontal="center" vertical="center"/>
    </xf>
    <xf numFmtId="0" fontId="2" fillId="3" borderId="37" xfId="0" applyFont="1" applyFill="1" applyBorder="1"/>
    <xf numFmtId="0" fontId="2" fillId="3" borderId="6" xfId="0" applyFont="1" applyFill="1" applyBorder="1"/>
    <xf numFmtId="3" fontId="2" fillId="4" borderId="3" xfId="0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8" fillId="6" borderId="35" xfId="0" applyFont="1" applyFill="1" applyBorder="1" applyAlignment="1">
      <alignment horizontal="center" vertical="center" wrapText="1" shrinkToFit="1"/>
    </xf>
    <xf numFmtId="0" fontId="8" fillId="6" borderId="36" xfId="0" applyFont="1" applyFill="1" applyBorder="1" applyAlignment="1">
      <alignment horizontal="center" vertical="center" wrapText="1" shrinkToFit="1"/>
    </xf>
    <xf numFmtId="49" fontId="8" fillId="6" borderId="39" xfId="0" applyNumberFormat="1" applyFont="1" applyFill="1" applyBorder="1" applyAlignment="1">
      <alignment horizontal="center" vertical="center" wrapText="1" shrinkToFit="1"/>
    </xf>
    <xf numFmtId="49" fontId="0" fillId="0" borderId="15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12" fillId="5" borderId="45" xfId="0" applyNumberFormat="1" applyFont="1" applyFill="1" applyBorder="1" applyAlignment="1">
      <alignment horizontal="center" vertical="center" wrapText="1" shrinkToFit="1"/>
    </xf>
    <xf numFmtId="0" fontId="14" fillId="6" borderId="52" xfId="0" applyFont="1" applyFill="1" applyBorder="1" applyAlignment="1">
      <alignment horizontal="center" vertical="center"/>
    </xf>
    <xf numFmtId="49" fontId="10" fillId="5" borderId="45" xfId="0" applyNumberFormat="1" applyFont="1" applyFill="1" applyBorder="1" applyAlignment="1">
      <alignment horizontal="center" vertical="center" wrapText="1" shrinkToFit="1"/>
    </xf>
    <xf numFmtId="49" fontId="10" fillId="5" borderId="49" xfId="0" applyNumberFormat="1" applyFont="1" applyFill="1" applyBorder="1" applyAlignment="1">
      <alignment horizontal="center" vertical="center" wrapText="1" shrinkToFit="1"/>
    </xf>
    <xf numFmtId="0" fontId="18" fillId="5" borderId="1" xfId="0" applyFont="1" applyFill="1" applyBorder="1" applyAlignment="1">
      <alignment horizontal="center"/>
    </xf>
    <xf numFmtId="0" fontId="8" fillId="6" borderId="45" xfId="0" applyFont="1" applyFill="1" applyBorder="1" applyAlignment="1">
      <alignment horizontal="center" vertical="center" wrapText="1" shrinkToFit="1"/>
    </xf>
    <xf numFmtId="0" fontId="8" fillId="6" borderId="46" xfId="0" applyFont="1" applyFill="1" applyBorder="1" applyAlignment="1">
      <alignment horizontal="center" vertical="center" wrapText="1" shrinkToFit="1"/>
    </xf>
    <xf numFmtId="0" fontId="19" fillId="6" borderId="2" xfId="0" applyFont="1" applyFill="1" applyBorder="1" applyAlignment="1">
      <alignment horizontal="center" vertical="center"/>
    </xf>
    <xf numFmtId="0" fontId="8" fillId="6" borderId="70" xfId="0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/>
    </xf>
    <xf numFmtId="0" fontId="0" fillId="0" borderId="67" xfId="0" applyBorder="1" applyAlignment="1">
      <alignment horizontal="center"/>
    </xf>
    <xf numFmtId="49" fontId="10" fillId="8" borderId="45" xfId="0" applyNumberFormat="1" applyFont="1" applyFill="1" applyBorder="1" applyAlignment="1">
      <alignment horizontal="left" vertical="center" wrapText="1" shrinkToFit="1"/>
    </xf>
    <xf numFmtId="0" fontId="14" fillId="7" borderId="2" xfId="0" applyFont="1" applyFill="1" applyBorder="1" applyAlignment="1">
      <alignment horizontal="left"/>
    </xf>
    <xf numFmtId="49" fontId="10" fillId="8" borderId="45" xfId="0" applyNumberFormat="1" applyFont="1" applyFill="1" applyBorder="1" applyAlignment="1">
      <alignment horizontal="center" vertical="center" wrapText="1" shrinkToFit="1"/>
    </xf>
    <xf numFmtId="0" fontId="10" fillId="8" borderId="45" xfId="0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right" vertical="center" wrapText="1" shrinkToFit="1"/>
    </xf>
    <xf numFmtId="3" fontId="9" fillId="0" borderId="31" xfId="0" applyNumberFormat="1" applyFont="1" applyBorder="1" applyAlignment="1">
      <alignment horizontal="right" vertical="center" wrapText="1" shrinkToFit="1"/>
    </xf>
    <xf numFmtId="3" fontId="9" fillId="0" borderId="9" xfId="0" applyNumberFormat="1" applyFont="1" applyBorder="1" applyAlignment="1">
      <alignment horizontal="right" vertical="center" wrapText="1" shrinkToFit="1"/>
    </xf>
    <xf numFmtId="3" fontId="9" fillId="0" borderId="50" xfId="0" applyNumberFormat="1" applyFont="1" applyBorder="1" applyAlignment="1">
      <alignment horizontal="right" vertical="center" wrapText="1" shrinkToFit="1"/>
    </xf>
    <xf numFmtId="3" fontId="9" fillId="0" borderId="57" xfId="0" applyNumberFormat="1" applyFont="1" applyBorder="1" applyAlignment="1">
      <alignment horizontal="right" vertical="center" wrapText="1" shrinkToFit="1"/>
    </xf>
    <xf numFmtId="3" fontId="9" fillId="0" borderId="43" xfId="0" applyNumberFormat="1" applyFont="1" applyBorder="1" applyAlignment="1">
      <alignment horizontal="right" vertical="center" wrapText="1" shrinkToFit="1"/>
    </xf>
    <xf numFmtId="3" fontId="9" fillId="0" borderId="64" xfId="0" applyNumberFormat="1" applyFont="1" applyBorder="1" applyAlignment="1">
      <alignment horizontal="center" vertical="center" wrapText="1" shrinkToFit="1"/>
    </xf>
    <xf numFmtId="3" fontId="9" fillId="0" borderId="32" xfId="0" applyNumberFormat="1" applyFont="1" applyBorder="1" applyAlignment="1">
      <alignment horizontal="center" vertical="center" wrapText="1" shrinkToFit="1"/>
    </xf>
    <xf numFmtId="3" fontId="9" fillId="0" borderId="27" xfId="0" applyNumberFormat="1" applyFont="1" applyBorder="1" applyAlignment="1">
      <alignment horizontal="center" vertical="center" wrapText="1" shrinkToFit="1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FF"/>
      <rgbColor rgb="FF00FFFF"/>
      <rgbColor rgb="FFC00000"/>
      <rgbColor rgb="FF008000"/>
      <rgbColor rgb="FF000080"/>
      <rgbColor rgb="FF808000"/>
      <rgbColor rgb="FF800080"/>
      <rgbColor rgb="FF008080"/>
      <rgbColor rgb="FFF8CBAD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DC3E6"/>
      <rgbColor rgb="FFFAC090"/>
      <rgbColor rgb="FFCC99FF"/>
      <rgbColor rgb="FFFFCC99"/>
      <rgbColor rgb="FF3366FF"/>
      <rgbColor rgb="FF33CCCC"/>
      <rgbColor rgb="FF99CC00"/>
      <rgbColor rgb="FFFFF2CC"/>
      <rgbColor rgb="FFFF9900"/>
      <rgbColor rgb="FFFF6600"/>
      <rgbColor rgb="FF666699"/>
      <rgbColor rgb="FF969696"/>
      <rgbColor rgb="FF203864"/>
      <rgbColor rgb="FF339966"/>
      <rgbColor rgb="FF003300"/>
      <rgbColor rgb="FF385724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00"/>
  </sheetPr>
  <dimension ref="A1:R42"/>
  <sheetViews>
    <sheetView zoomScaleNormal="100" workbookViewId="0">
      <selection activeCell="P5" sqref="P5"/>
    </sheetView>
  </sheetViews>
  <sheetFormatPr defaultRowHeight="12.75" x14ac:dyDescent="0.2"/>
  <cols>
    <col min="1" max="1" width="8.28515625" customWidth="1"/>
    <col min="2" max="2" width="35.85546875" customWidth="1"/>
    <col min="3" max="3" width="14.7109375" customWidth="1"/>
    <col min="4" max="4" width="12.5703125" customWidth="1"/>
    <col min="5" max="5" width="4" bestFit="1" customWidth="1"/>
    <col min="6" max="6" width="15.28515625" customWidth="1"/>
    <col min="7" max="7" width="9.85546875" customWidth="1"/>
    <col min="8" max="8" width="35.140625" customWidth="1"/>
    <col min="9" max="9" width="13" customWidth="1"/>
    <col min="10" max="10" width="12.42578125" customWidth="1"/>
    <col min="11" max="11" width="4" bestFit="1" customWidth="1"/>
    <col min="12" max="12" width="13.28515625" customWidth="1"/>
    <col min="13" max="1025" width="8.42578125" customWidth="1"/>
  </cols>
  <sheetData>
    <row r="1" spans="1:15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1"/>
      <c r="M1" s="1"/>
    </row>
    <row r="2" spans="1:15" ht="21" customHeight="1" x14ac:dyDescent="0.25">
      <c r="A2" s="1"/>
      <c r="B2" s="214" t="s">
        <v>226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1"/>
    </row>
    <row r="3" spans="1:15" ht="15" x14ac:dyDescent="0.25">
      <c r="A3" s="1"/>
      <c r="B3" s="214" t="s">
        <v>193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1"/>
    </row>
    <row r="4" spans="1:15" ht="15" x14ac:dyDescent="0.25">
      <c r="A4" s="215" t="s">
        <v>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1"/>
    </row>
    <row r="5" spans="1:15" ht="15.75" thickBo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2</v>
      </c>
      <c r="M5" s="1"/>
    </row>
    <row r="6" spans="1:15" ht="15.75" thickBot="1" x14ac:dyDescent="0.3">
      <c r="A6" s="216" t="s">
        <v>3</v>
      </c>
      <c r="B6" s="216"/>
      <c r="C6" s="216"/>
      <c r="D6" s="216"/>
      <c r="E6" s="216"/>
      <c r="F6" s="216"/>
      <c r="G6" s="217" t="s">
        <v>4</v>
      </c>
      <c r="H6" s="217"/>
      <c r="I6" s="217"/>
      <c r="J6" s="217"/>
      <c r="K6" s="217"/>
      <c r="L6" s="217"/>
      <c r="M6" s="1"/>
    </row>
    <row r="7" spans="1:15" ht="39" customHeight="1" thickBot="1" x14ac:dyDescent="0.3">
      <c r="A7" s="5" t="s">
        <v>5</v>
      </c>
      <c r="B7" s="6" t="s">
        <v>6</v>
      </c>
      <c r="C7" s="7" t="s">
        <v>227</v>
      </c>
      <c r="D7" s="8" t="s">
        <v>228</v>
      </c>
      <c r="E7" s="7" t="s">
        <v>190</v>
      </c>
      <c r="F7" s="8" t="s">
        <v>229</v>
      </c>
      <c r="G7" s="9" t="s">
        <v>5</v>
      </c>
      <c r="H7" s="10" t="s">
        <v>6</v>
      </c>
      <c r="I7" s="11" t="s">
        <v>227</v>
      </c>
      <c r="J7" s="13" t="s">
        <v>228</v>
      </c>
      <c r="K7" s="12" t="s">
        <v>190</v>
      </c>
      <c r="L7" s="13" t="s">
        <v>229</v>
      </c>
      <c r="M7" s="1"/>
    </row>
    <row r="8" spans="1:15" ht="15" x14ac:dyDescent="0.25">
      <c r="A8" s="14" t="s">
        <v>7</v>
      </c>
      <c r="B8" s="15" t="s">
        <v>8</v>
      </c>
      <c r="C8" s="141">
        <f>SUM('Bevételek(önkormányzat 2022'!C15)</f>
        <v>206450013</v>
      </c>
      <c r="D8" s="141">
        <f>SUM('Bevételek(önkormányzat 2022'!D15)</f>
        <v>264938497</v>
      </c>
      <c r="E8" s="198">
        <f>F8/D8*100</f>
        <v>100</v>
      </c>
      <c r="F8" s="16">
        <f>'Bevételek(önkormányzat 2022'!F15</f>
        <v>264938497</v>
      </c>
      <c r="G8" s="17" t="s">
        <v>9</v>
      </c>
      <c r="H8" s="18" t="s">
        <v>10</v>
      </c>
      <c r="I8" s="141">
        <f>SUM('Kiadások(önkormányzat 2022)'!C17)</f>
        <v>49117820</v>
      </c>
      <c r="J8" s="141">
        <f>SUM('Kiadások(önkormányzat 2022)'!D17)</f>
        <v>56211429</v>
      </c>
      <c r="K8" s="205">
        <f>L8/J8*100</f>
        <v>94.706021439163209</v>
      </c>
      <c r="L8" s="21">
        <f>'Kiadások(önkormányzat 2022)'!F17</f>
        <v>53235608</v>
      </c>
      <c r="M8" s="1"/>
    </row>
    <row r="9" spans="1:15" ht="15" x14ac:dyDescent="0.25">
      <c r="A9" s="22" t="s">
        <v>11</v>
      </c>
      <c r="B9" s="23" t="s">
        <v>12</v>
      </c>
      <c r="C9" s="142">
        <f>SUM('Bevételek(önkormányzat 2022'!C17)</f>
        <v>11172400</v>
      </c>
      <c r="D9" s="142">
        <f>SUM('Bevételek(önkormányzat 2022'!D17)</f>
        <v>22787951</v>
      </c>
      <c r="E9" s="198">
        <f>F9/D9*100</f>
        <v>100</v>
      </c>
      <c r="F9" s="19">
        <f>'Bevételek(önkormányzat 2022'!F17</f>
        <v>22787951</v>
      </c>
      <c r="G9" s="25" t="s">
        <v>13</v>
      </c>
      <c r="H9" s="26" t="s">
        <v>14</v>
      </c>
      <c r="I9" s="142">
        <f>SUM('Kiadások(önkormányzat 2022)'!C19)</f>
        <v>6812000</v>
      </c>
      <c r="J9" s="142">
        <f>SUM('Kiadások(önkormányzat 2022)'!D19)</f>
        <v>7122950</v>
      </c>
      <c r="K9" s="205">
        <f>L9/J9*100</f>
        <v>84.640071880330481</v>
      </c>
      <c r="L9" s="21">
        <f>'Kiadások(önkormányzat 2022)'!F19</f>
        <v>6028870</v>
      </c>
      <c r="M9" s="1"/>
    </row>
    <row r="10" spans="1:15" ht="15" x14ac:dyDescent="0.25">
      <c r="A10" s="22" t="s">
        <v>19</v>
      </c>
      <c r="B10" s="23" t="s">
        <v>20</v>
      </c>
      <c r="C10" s="142">
        <f>SUM('Bevételek(önkormányzat 2022'!C26)</f>
        <v>50900000</v>
      </c>
      <c r="D10" s="142">
        <f>SUM('Bevételek(önkormányzat 2022'!D26)</f>
        <v>62785679</v>
      </c>
      <c r="E10" s="198">
        <f t="shared" ref="E10:E11" si="0">F10/D10*100</f>
        <v>100</v>
      </c>
      <c r="F10" s="19">
        <f>'Bevételek(önkormányzat 2022'!F26</f>
        <v>62785679</v>
      </c>
      <c r="G10" s="25" t="s">
        <v>17</v>
      </c>
      <c r="H10" s="26" t="s">
        <v>18</v>
      </c>
      <c r="I10" s="142">
        <f>SUM('Kiadások(önkormányzat 2022)'!C45)</f>
        <v>67361800</v>
      </c>
      <c r="J10" s="142">
        <f>SUM('Kiadások(önkormányzat 2022)'!D45)</f>
        <v>89341189</v>
      </c>
      <c r="K10" s="205">
        <f t="shared" ref="K10:K13" si="1">L10/J10*100</f>
        <v>83.519302614161546</v>
      </c>
      <c r="L10" s="21">
        <f>'Kiadások(önkormányzat 2022)'!F45</f>
        <v>74617138</v>
      </c>
      <c r="M10" s="1"/>
    </row>
    <row r="11" spans="1:15" ht="15" x14ac:dyDescent="0.25">
      <c r="A11" s="22" t="s">
        <v>23</v>
      </c>
      <c r="B11" s="23" t="s">
        <v>24</v>
      </c>
      <c r="C11" s="142">
        <f>SUM('Bevételek(önkormányzat 2022'!C34)</f>
        <v>17271000</v>
      </c>
      <c r="D11" s="142">
        <f>SUM('Bevételek(önkormányzat 2022'!D34)</f>
        <v>24057454</v>
      </c>
      <c r="E11" s="198">
        <f t="shared" si="0"/>
        <v>99.970753347382484</v>
      </c>
      <c r="F11" s="19">
        <f>'Bevételek(önkormányzat 2022'!F34</f>
        <v>24050418</v>
      </c>
      <c r="G11" s="25" t="s">
        <v>21</v>
      </c>
      <c r="H11" s="26" t="s">
        <v>22</v>
      </c>
      <c r="I11" s="142">
        <f>SUM('Kiadások(önkormányzat 2022)'!C49)</f>
        <v>11800000</v>
      </c>
      <c r="J11" s="142">
        <f>SUM('Kiadások(önkormányzat 2022)'!D49)</f>
        <v>11800000</v>
      </c>
      <c r="K11" s="205">
        <f t="shared" si="1"/>
        <v>88.448305084745755</v>
      </c>
      <c r="L11" s="21">
        <f>'Kiadások(önkormányzat 2022)'!F49</f>
        <v>10436900</v>
      </c>
      <c r="M11" s="1"/>
    </row>
    <row r="12" spans="1:15" ht="15" x14ac:dyDescent="0.25">
      <c r="A12" s="22"/>
      <c r="B12" s="23"/>
      <c r="C12" s="142"/>
      <c r="D12" s="24"/>
      <c r="E12" s="198"/>
      <c r="F12" s="19"/>
      <c r="G12" s="25" t="s">
        <v>25</v>
      </c>
      <c r="H12" s="26" t="s">
        <v>26</v>
      </c>
      <c r="I12" s="142">
        <f>SUM('Kiadások(önkormányzat 2022)'!C53)</f>
        <v>16330000</v>
      </c>
      <c r="J12" s="142">
        <f>SUM('Kiadások(önkormányzat 2022)'!D53)</f>
        <v>18945200</v>
      </c>
      <c r="K12" s="205">
        <f t="shared" si="1"/>
        <v>85.509147435762088</v>
      </c>
      <c r="L12" s="21">
        <f>'Kiadások(önkormányzat 2022)'!F53</f>
        <v>16199879</v>
      </c>
      <c r="M12" s="1"/>
    </row>
    <row r="13" spans="1:15" ht="15.75" thickBot="1" x14ac:dyDescent="0.3">
      <c r="A13" s="27"/>
      <c r="B13" s="28"/>
      <c r="C13" s="143"/>
      <c r="D13" s="29"/>
      <c r="E13" s="199"/>
      <c r="F13" s="30"/>
      <c r="G13" s="31" t="s">
        <v>29</v>
      </c>
      <c r="H13" s="32" t="s">
        <v>30</v>
      </c>
      <c r="I13" s="143">
        <f>SUM('Kiadások(önkormányzat 2022)'!C66)</f>
        <v>187585884</v>
      </c>
      <c r="J13" s="143">
        <f>SUM('Kiadások(önkormányzat 2022)'!D66)</f>
        <v>184161823</v>
      </c>
      <c r="K13" s="205">
        <f t="shared" si="1"/>
        <v>99.059925682859912</v>
      </c>
      <c r="L13" s="34">
        <f>'Kiadások(önkormányzat 2022)'!F66</f>
        <v>182430565</v>
      </c>
      <c r="M13" s="1"/>
    </row>
    <row r="14" spans="1:15" ht="15.75" thickBot="1" x14ac:dyDescent="0.3">
      <c r="A14" s="35"/>
      <c r="B14" s="36" t="s">
        <v>186</v>
      </c>
      <c r="C14" s="144">
        <f>SUM(C8:C13)</f>
        <v>285793413</v>
      </c>
      <c r="D14" s="144">
        <f>SUM(D8:D13)</f>
        <v>374569581</v>
      </c>
      <c r="E14" s="200">
        <f>F14/D14*100</f>
        <v>99.998121577309831</v>
      </c>
      <c r="F14" s="116">
        <f>SUM(F8:F13)</f>
        <v>374562545</v>
      </c>
      <c r="G14" s="37"/>
      <c r="H14" s="38" t="s">
        <v>31</v>
      </c>
      <c r="I14" s="148">
        <f>SUM(I8:I13)</f>
        <v>339007504</v>
      </c>
      <c r="J14" s="148">
        <f>SUM(J8:J13)</f>
        <v>367582591</v>
      </c>
      <c r="K14" s="206">
        <f>L14/J14*100</f>
        <v>93.298477239364146</v>
      </c>
      <c r="L14" s="111">
        <f>SUM(L8:L13)</f>
        <v>342948960</v>
      </c>
      <c r="M14" s="1"/>
    </row>
    <row r="15" spans="1:15" ht="15" x14ac:dyDescent="0.25">
      <c r="A15" s="40" t="s">
        <v>27</v>
      </c>
      <c r="B15" s="120" t="s">
        <v>28</v>
      </c>
      <c r="C15" s="145">
        <f>SUM('Bevételek(önkormányzat 2022'!C39)</f>
        <v>28878690</v>
      </c>
      <c r="D15" s="145">
        <f>SUM('Bevételek(önkormányzat 2022'!D39)</f>
        <v>32643082</v>
      </c>
      <c r="E15" s="201">
        <f>F15/D15*100</f>
        <v>97.554391463404102</v>
      </c>
      <c r="F15" s="117">
        <f>SUM('Bevételek(önkormányzat 2022'!F39)</f>
        <v>31844760</v>
      </c>
      <c r="G15" s="41" t="s">
        <v>34</v>
      </c>
      <c r="H15" s="18" t="s">
        <v>35</v>
      </c>
      <c r="I15" s="141">
        <f>SUM('Kiadások(önkormányzat 2022)'!C62)</f>
        <v>19506849</v>
      </c>
      <c r="J15" s="141">
        <f>SUM('Kiadások(önkormányzat 2022)'!D62)</f>
        <v>313087505</v>
      </c>
      <c r="K15" s="207">
        <f>L15/J15*100</f>
        <v>37.519531799903675</v>
      </c>
      <c r="L15" s="42">
        <f>SUM('Kiadások(önkormányzat 2022)'!F62)</f>
        <v>117468966</v>
      </c>
      <c r="M15" s="1"/>
    </row>
    <row r="16" spans="1:15" ht="15" x14ac:dyDescent="0.25">
      <c r="A16" s="110" t="s">
        <v>32</v>
      </c>
      <c r="B16" s="121" t="s">
        <v>33</v>
      </c>
      <c r="C16" s="142">
        <f>SUM('Bevételek(önkormányzat 2022'!C40)</f>
        <v>251028561</v>
      </c>
      <c r="D16" s="142">
        <f>SUM('Bevételek(önkormányzat 2022'!D40)</f>
        <v>251028561</v>
      </c>
      <c r="E16" s="202">
        <f>F16/D16*100</f>
        <v>100</v>
      </c>
      <c r="F16" s="20">
        <f>SUM('Bevételek(önkormányzat 2022'!F40)</f>
        <v>251028561</v>
      </c>
      <c r="G16" s="210" t="s">
        <v>36</v>
      </c>
      <c r="H16" s="26" t="s">
        <v>37</v>
      </c>
      <c r="I16" s="142">
        <f>SUM('Kiadások(önkormányzat 2022)'!C68)</f>
        <v>195696849</v>
      </c>
      <c r="J16" s="142">
        <f>SUM('Kiadások(önkormányzat 2022)'!D68)</f>
        <v>48529410</v>
      </c>
      <c r="K16" s="207">
        <f t="shared" ref="K16:K17" si="2">L16/J16*100</f>
        <v>0</v>
      </c>
      <c r="L16" s="21">
        <f>SUM('Kiadások(önkormányzat 2022)'!F68)</f>
        <v>0</v>
      </c>
      <c r="M16" s="1"/>
      <c r="N16" s="43"/>
      <c r="O16" s="43"/>
    </row>
    <row r="17" spans="1:18" ht="15" x14ac:dyDescent="0.25">
      <c r="A17" s="110" t="s">
        <v>187</v>
      </c>
      <c r="B17" s="121" t="s">
        <v>189</v>
      </c>
      <c r="C17" s="142">
        <f>SUM('Bevételek(önkormányzat 2022'!C41)</f>
        <v>6000000</v>
      </c>
      <c r="D17" s="142">
        <f>SUM('Bevételek(önkormányzat 2022'!D41)</f>
        <v>9891079</v>
      </c>
      <c r="E17" s="202">
        <f>F17/D17*100</f>
        <v>100</v>
      </c>
      <c r="F17" s="20">
        <f>'Bevételek(önkormányzat 2022'!F41</f>
        <v>9891079</v>
      </c>
      <c r="G17" s="210"/>
      <c r="H17" s="26" t="s">
        <v>38</v>
      </c>
      <c r="I17" s="142">
        <f>SUM('Kiadások(önkormányzat 2022)'!C67)</f>
        <v>9749307</v>
      </c>
      <c r="J17" s="142">
        <f>SUM('Kiadások(önkormányzat 2022)'!D67)</f>
        <v>76458692</v>
      </c>
      <c r="K17" s="207">
        <f t="shared" si="2"/>
        <v>0</v>
      </c>
      <c r="L17" s="21">
        <f>SUM('Kiadások(önkormányzat 2022)'!F67)</f>
        <v>0</v>
      </c>
      <c r="M17" s="1"/>
    </row>
    <row r="18" spans="1:18" ht="15" x14ac:dyDescent="0.25">
      <c r="A18" s="110" t="s">
        <v>191</v>
      </c>
      <c r="B18" s="121" t="s">
        <v>192</v>
      </c>
      <c r="C18" s="142">
        <v>0</v>
      </c>
      <c r="D18" s="24">
        <v>0</v>
      </c>
      <c r="E18" s="202" t="s">
        <v>216</v>
      </c>
      <c r="F18" s="20">
        <v>0</v>
      </c>
      <c r="G18" s="210"/>
      <c r="H18" s="44" t="s">
        <v>39</v>
      </c>
      <c r="I18" s="149">
        <v>0</v>
      </c>
      <c r="J18" s="45">
        <v>0</v>
      </c>
      <c r="K18" s="207"/>
      <c r="L18" s="46">
        <f>'Kiadások(önkormányzat 2022)'!F69</f>
        <v>0</v>
      </c>
      <c r="M18" s="1"/>
    </row>
    <row r="19" spans="1:18" ht="15.75" thickBot="1" x14ac:dyDescent="0.3">
      <c r="A19" s="163" t="s">
        <v>15</v>
      </c>
      <c r="B19" s="122" t="s">
        <v>16</v>
      </c>
      <c r="C19" s="142">
        <f>SUM('Bevételek(önkormányzat 2022'!C20)</f>
        <v>0</v>
      </c>
      <c r="D19" s="142">
        <f>SUM('Bevételek(önkormányzat 2022'!D20)</f>
        <v>145406243</v>
      </c>
      <c r="E19" s="202">
        <f>F19/D19*100</f>
        <v>90.733706667601609</v>
      </c>
      <c r="F19" s="33">
        <f>SUM('Bevételek(önkormányzat 2022'!F20)</f>
        <v>131932474</v>
      </c>
      <c r="G19" s="47" t="s">
        <v>40</v>
      </c>
      <c r="H19" s="32" t="s">
        <v>225</v>
      </c>
      <c r="I19" s="143">
        <v>0</v>
      </c>
      <c r="J19" s="30">
        <f>SUM('Kiadások(önkormányzat 2022)'!D64)</f>
        <v>0</v>
      </c>
      <c r="K19" s="207" t="s">
        <v>216</v>
      </c>
      <c r="L19" s="33">
        <f>SUM('Kiadások(önkormányzat 2022)'!F64)</f>
        <v>0</v>
      </c>
      <c r="M19" s="1"/>
    </row>
    <row r="20" spans="1:18" ht="15.75" thickBot="1" x14ac:dyDescent="0.3">
      <c r="A20" s="48"/>
      <c r="B20" s="123"/>
      <c r="C20" s="146"/>
      <c r="D20" s="164"/>
      <c r="E20" s="203"/>
      <c r="F20" s="118"/>
      <c r="G20" s="49" t="s">
        <v>41</v>
      </c>
      <c r="H20" s="140" t="s">
        <v>42</v>
      </c>
      <c r="I20" s="150">
        <f>SUM('Kiadások(önkormányzat 2022)'!C65)</f>
        <v>7740155</v>
      </c>
      <c r="J20" s="150">
        <f>SUM('Kiadások(önkormányzat 2022)'!D65)</f>
        <v>7880348</v>
      </c>
      <c r="K20" s="208">
        <f>L20/J20*100</f>
        <v>100</v>
      </c>
      <c r="L20" s="39">
        <f>'Kiadások(önkormányzat 2022)'!F65</f>
        <v>7880348</v>
      </c>
      <c r="M20" s="1"/>
    </row>
    <row r="21" spans="1:18" ht="15.75" thickBot="1" x14ac:dyDescent="0.3">
      <c r="A21" s="211" t="s">
        <v>43</v>
      </c>
      <c r="B21" s="212"/>
      <c r="C21" s="147">
        <f>SUM(C14:C20)</f>
        <v>571700664</v>
      </c>
      <c r="D21" s="147">
        <f>SUM(D14:D20)</f>
        <v>813538546</v>
      </c>
      <c r="E21" s="204">
        <f>F21/D21*100</f>
        <v>98.244812483660724</v>
      </c>
      <c r="F21" s="119">
        <f>SUM(F14:F20)</f>
        <v>799259419</v>
      </c>
      <c r="G21" s="213" t="s">
        <v>43</v>
      </c>
      <c r="H21" s="213"/>
      <c r="I21" s="148">
        <f>SUM(I14:I20)</f>
        <v>571700664</v>
      </c>
      <c r="J21" s="148">
        <f>SUM(J14:J20)</f>
        <v>813538546</v>
      </c>
      <c r="K21" s="206">
        <f>L21/J21*100</f>
        <v>57.563132847549184</v>
      </c>
      <c r="L21" s="111">
        <f>SUM(L14:L20)</f>
        <v>468298274</v>
      </c>
      <c r="M21" s="1"/>
      <c r="Q21" s="50"/>
      <c r="R21" s="50"/>
    </row>
    <row r="22" spans="1:18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Q22" s="50"/>
      <c r="R22" s="50"/>
    </row>
    <row r="23" spans="1:18" ht="15.75" thickBot="1" x14ac:dyDescent="0.3">
      <c r="A23" s="1"/>
      <c r="B23" s="165" t="s">
        <v>230</v>
      </c>
      <c r="C23" s="194">
        <f>SUM('Bevételek(önkormányzat 2022'!F42-'Kiadások(önkormányzat 2022)'!F70)</f>
        <v>330961145</v>
      </c>
      <c r="D23" s="1"/>
      <c r="E23" s="1"/>
      <c r="F23" s="1"/>
      <c r="G23" s="1"/>
      <c r="H23" s="1"/>
      <c r="I23" s="1"/>
      <c r="J23" s="1"/>
      <c r="K23" s="1"/>
      <c r="L23" s="1"/>
      <c r="M23" s="1"/>
      <c r="Q23" s="50"/>
      <c r="R23" s="50"/>
    </row>
    <row r="24" spans="1:18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ht="15" x14ac:dyDescent="0.25">
      <c r="A25" s="1"/>
      <c r="B25" s="1"/>
      <c r="C25" s="1"/>
      <c r="D25" s="1"/>
      <c r="E25" s="1"/>
      <c r="F25" s="108"/>
      <c r="G25" s="1"/>
      <c r="H25" s="1"/>
      <c r="I25" s="1"/>
      <c r="J25" s="1"/>
      <c r="K25" s="1"/>
      <c r="L25" s="1"/>
      <c r="M25" s="1"/>
    </row>
    <row r="31" spans="1:18" ht="15" x14ac:dyDescent="0.25">
      <c r="A31" s="51"/>
      <c r="B31" s="1"/>
      <c r="C31" s="1"/>
      <c r="D31" s="50"/>
      <c r="E31" s="50"/>
      <c r="F31" s="50"/>
    </row>
    <row r="32" spans="1:18" ht="15" x14ac:dyDescent="0.25">
      <c r="A32" s="51"/>
      <c r="B32" s="1"/>
      <c r="C32" s="1"/>
      <c r="D32" s="50"/>
      <c r="E32" s="50"/>
      <c r="F32" s="50"/>
    </row>
    <row r="33" spans="1:13" ht="15" x14ac:dyDescent="0.25">
      <c r="A33" s="51"/>
      <c r="B33" s="1"/>
      <c r="C33" s="1"/>
      <c r="D33" s="50"/>
      <c r="E33" s="50"/>
      <c r="F33" s="50"/>
    </row>
    <row r="34" spans="1:13" ht="15" x14ac:dyDescent="0.25">
      <c r="A34" s="51"/>
      <c r="B34" s="1"/>
      <c r="C34" s="1"/>
      <c r="D34" s="50"/>
      <c r="E34" s="50"/>
      <c r="F34" s="50"/>
    </row>
    <row r="35" spans="1:13" ht="15" x14ac:dyDescent="0.25">
      <c r="A35" s="51"/>
      <c r="B35" s="1"/>
      <c r="C35" s="1"/>
      <c r="D35" s="50"/>
      <c r="E35" s="50"/>
      <c r="F35" s="50"/>
    </row>
    <row r="36" spans="1:13" ht="15" x14ac:dyDescent="0.25">
      <c r="A36" s="51"/>
      <c r="B36" s="1"/>
      <c r="C36" s="1"/>
      <c r="D36" s="50"/>
      <c r="E36" s="50"/>
      <c r="F36" s="50"/>
    </row>
    <row r="37" spans="1:13" ht="15" x14ac:dyDescent="0.25">
      <c r="A37" s="51"/>
      <c r="B37" s="1"/>
      <c r="C37" s="1"/>
      <c r="D37" s="50"/>
      <c r="E37" s="50"/>
      <c r="F37" s="50"/>
      <c r="H37" s="51"/>
      <c r="I37" s="51"/>
      <c r="J37" s="1"/>
      <c r="K37" s="1"/>
      <c r="L37" s="50"/>
      <c r="M37" s="50"/>
    </row>
    <row r="38" spans="1:13" ht="15" x14ac:dyDescent="0.25">
      <c r="A38" s="51"/>
      <c r="B38" s="1"/>
      <c r="C38" s="1"/>
      <c r="D38" s="50"/>
      <c r="E38" s="50"/>
      <c r="F38" s="50"/>
      <c r="H38" s="51"/>
      <c r="I38" s="51"/>
      <c r="J38" s="1"/>
      <c r="K38" s="1"/>
      <c r="L38" s="50"/>
      <c r="M38" s="50"/>
    </row>
    <row r="39" spans="1:13" ht="15" x14ac:dyDescent="0.25">
      <c r="A39" s="51"/>
      <c r="B39" s="1"/>
      <c r="C39" s="1"/>
      <c r="D39" s="50"/>
      <c r="E39" s="50"/>
      <c r="F39" s="50"/>
      <c r="H39" s="51"/>
      <c r="I39" s="51"/>
      <c r="J39" s="1"/>
      <c r="K39" s="1"/>
      <c r="L39" s="50"/>
      <c r="M39" s="50"/>
    </row>
    <row r="40" spans="1:13" ht="15" x14ac:dyDescent="0.25">
      <c r="A40" s="51"/>
      <c r="B40" s="1"/>
      <c r="C40" s="1"/>
      <c r="D40" s="50"/>
      <c r="E40" s="50"/>
      <c r="F40" s="50"/>
      <c r="H40" s="51"/>
      <c r="I40" s="51"/>
      <c r="J40" s="1"/>
      <c r="K40" s="1"/>
      <c r="L40" s="50"/>
      <c r="M40" s="50"/>
    </row>
    <row r="41" spans="1:13" ht="15" x14ac:dyDescent="0.25">
      <c r="A41" s="51"/>
      <c r="B41" s="1"/>
      <c r="C41" s="1"/>
      <c r="D41" s="50"/>
      <c r="E41" s="50"/>
      <c r="F41" s="50"/>
      <c r="H41" s="51"/>
      <c r="I41" s="51"/>
      <c r="J41" s="1"/>
      <c r="K41" s="1"/>
      <c r="L41" s="50"/>
      <c r="M41" s="50"/>
    </row>
    <row r="42" spans="1:13" ht="15" x14ac:dyDescent="0.25">
      <c r="A42" s="51"/>
      <c r="B42" s="1"/>
      <c r="C42" s="1"/>
      <c r="D42" s="50"/>
      <c r="E42" s="50"/>
      <c r="F42" s="50"/>
      <c r="H42" s="51"/>
      <c r="I42" s="51"/>
      <c r="J42" s="1"/>
      <c r="K42" s="1"/>
      <c r="L42" s="50"/>
      <c r="M42" s="50"/>
    </row>
  </sheetData>
  <sheetProtection algorithmName="SHA-512" hashValue="i5gif2Xxm/oeR48F2w4dJUECXFijiwmEAii1/l/AayLqPMVcsgWZhS5N4iIcVVF8B9WYsKi9afh6lJj/gxU7KQ==" saltValue="DRhEQgBIoEidQfXM3qlHaA==" spinCount="100000" sheet="1" objects="1" scenarios="1"/>
  <mergeCells count="8">
    <mergeCell ref="G16:G18"/>
    <mergeCell ref="A21:B21"/>
    <mergeCell ref="G21:H21"/>
    <mergeCell ref="B2:L2"/>
    <mergeCell ref="B3:L3"/>
    <mergeCell ref="A4:L4"/>
    <mergeCell ref="A6:F6"/>
    <mergeCell ref="G6:L6"/>
  </mergeCells>
  <pageMargins left="0.74803149606299213" right="0.74803149606299213" top="0.98425196850393704" bottom="0.98425196850393704" header="0.51181102362204722" footer="0.51181102362204722"/>
  <pageSetup paperSize="9" scale="56" firstPageNumber="0" orientation="landscape" horizontalDpi="300" verticalDpi="30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00"/>
    <pageSetUpPr fitToPage="1"/>
  </sheetPr>
  <dimension ref="A1:I46"/>
  <sheetViews>
    <sheetView showGridLines="0" topLeftCell="A20" zoomScale="91" zoomScaleNormal="91" workbookViewId="0">
      <selection activeCell="I42" sqref="I42"/>
    </sheetView>
  </sheetViews>
  <sheetFormatPr defaultRowHeight="12.75" x14ac:dyDescent="0.2"/>
  <cols>
    <col min="1" max="1" width="11.85546875" customWidth="1"/>
    <col min="2" max="2" width="51.5703125" customWidth="1"/>
    <col min="3" max="3" width="19.7109375" customWidth="1"/>
    <col min="4" max="4" width="17.7109375" customWidth="1"/>
    <col min="5" max="5" width="12.7109375" customWidth="1"/>
    <col min="6" max="6" width="18.28515625" customWidth="1"/>
    <col min="7" max="7" width="20.140625" customWidth="1"/>
    <col min="8" max="8" width="8.42578125" customWidth="1"/>
    <col min="9" max="9" width="9.7109375" customWidth="1"/>
    <col min="10" max="1024" width="8.42578125" customWidth="1"/>
  </cols>
  <sheetData>
    <row r="1" spans="1:6" x14ac:dyDescent="0.2">
      <c r="F1" s="52" t="s">
        <v>44</v>
      </c>
    </row>
    <row r="2" spans="1:6" ht="15.75" x14ac:dyDescent="0.25">
      <c r="A2" s="218" t="s">
        <v>226</v>
      </c>
      <c r="B2" s="218"/>
      <c r="C2" s="218"/>
      <c r="D2" s="218"/>
      <c r="E2" s="218"/>
      <c r="F2" s="218"/>
    </row>
    <row r="3" spans="1:6" ht="15.75" x14ac:dyDescent="0.25">
      <c r="A3" s="218" t="s">
        <v>193</v>
      </c>
      <c r="B3" s="218"/>
      <c r="C3" s="218"/>
      <c r="D3" s="218"/>
      <c r="E3" s="218"/>
      <c r="F3" s="218"/>
    </row>
    <row r="4" spans="1:6" ht="13.5" thickBot="1" x14ac:dyDescent="0.25">
      <c r="F4" s="53" t="s">
        <v>45</v>
      </c>
    </row>
    <row r="5" spans="1:6" ht="15.75" x14ac:dyDescent="0.25">
      <c r="A5" s="219" t="s">
        <v>3</v>
      </c>
      <c r="B5" s="219"/>
      <c r="C5" s="219"/>
      <c r="D5" s="219"/>
      <c r="E5" s="219"/>
      <c r="F5" s="219"/>
    </row>
    <row r="6" spans="1:6" ht="15.75" customHeight="1" thickBot="1" x14ac:dyDescent="0.25">
      <c r="A6" s="220" t="s">
        <v>46</v>
      </c>
      <c r="B6" s="221" t="s">
        <v>47</v>
      </c>
      <c r="C6" s="222" t="s">
        <v>233</v>
      </c>
      <c r="D6" s="223"/>
      <c r="E6" s="223"/>
      <c r="F6" s="224"/>
    </row>
    <row r="7" spans="1:6" ht="25.5" customHeight="1" thickBot="1" x14ac:dyDescent="0.25">
      <c r="A7" s="220"/>
      <c r="B7" s="221"/>
      <c r="C7" s="138" t="s">
        <v>48</v>
      </c>
      <c r="D7" s="138" t="s">
        <v>211</v>
      </c>
      <c r="E7" s="138" t="s">
        <v>190</v>
      </c>
      <c r="F7" s="170" t="s">
        <v>229</v>
      </c>
    </row>
    <row r="8" spans="1:6" ht="24.95" customHeight="1" x14ac:dyDescent="0.2">
      <c r="A8" s="55" t="s">
        <v>49</v>
      </c>
      <c r="B8" s="56" t="s">
        <v>50</v>
      </c>
      <c r="C8" s="151">
        <v>92799881</v>
      </c>
      <c r="D8" s="57">
        <v>94567495</v>
      </c>
      <c r="E8" s="125">
        <f t="shared" ref="E8:E19" si="0">F8/D8*100</f>
        <v>100</v>
      </c>
      <c r="F8" s="171">
        <v>94567495</v>
      </c>
    </row>
    <row r="9" spans="1:6" ht="24.95" customHeight="1" x14ac:dyDescent="0.2">
      <c r="A9" s="59" t="s">
        <v>51</v>
      </c>
      <c r="B9" s="60" t="s">
        <v>52</v>
      </c>
      <c r="C9" s="152">
        <v>56764450</v>
      </c>
      <c r="D9" s="61">
        <v>65345320</v>
      </c>
      <c r="E9" s="125">
        <f t="shared" si="0"/>
        <v>100</v>
      </c>
      <c r="F9" s="172">
        <v>65345320</v>
      </c>
    </row>
    <row r="10" spans="1:6" ht="24.95" customHeight="1" x14ac:dyDescent="0.2">
      <c r="A10" s="59" t="s">
        <v>220</v>
      </c>
      <c r="B10" s="60" t="s">
        <v>221</v>
      </c>
      <c r="C10" s="152">
        <v>23494000</v>
      </c>
      <c r="D10" s="61">
        <v>30468293</v>
      </c>
      <c r="E10" s="125">
        <f t="shared" si="0"/>
        <v>100</v>
      </c>
      <c r="F10" s="172">
        <v>30468293</v>
      </c>
    </row>
    <row r="11" spans="1:6" ht="24.95" customHeight="1" x14ac:dyDescent="0.2">
      <c r="A11" s="59" t="s">
        <v>219</v>
      </c>
      <c r="B11" s="60" t="s">
        <v>222</v>
      </c>
      <c r="C11" s="152">
        <v>14791317</v>
      </c>
      <c r="D11" s="61">
        <v>22615726</v>
      </c>
      <c r="E11" s="125">
        <f t="shared" si="0"/>
        <v>100</v>
      </c>
      <c r="F11" s="172">
        <v>22615726</v>
      </c>
    </row>
    <row r="12" spans="1:6" ht="24.95" customHeight="1" x14ac:dyDescent="0.2">
      <c r="A12" s="59" t="s">
        <v>53</v>
      </c>
      <c r="B12" s="60" t="s">
        <v>54</v>
      </c>
      <c r="C12" s="152">
        <v>5654215</v>
      </c>
      <c r="D12" s="61">
        <v>5654215</v>
      </c>
      <c r="E12" s="125">
        <f t="shared" si="0"/>
        <v>100</v>
      </c>
      <c r="F12" s="172">
        <v>5654215</v>
      </c>
    </row>
    <row r="13" spans="1:6" ht="24.95" customHeight="1" x14ac:dyDescent="0.2">
      <c r="A13" s="63" t="s">
        <v>55</v>
      </c>
      <c r="B13" s="64" t="s">
        <v>56</v>
      </c>
      <c r="C13" s="153">
        <v>12946150</v>
      </c>
      <c r="D13" s="65">
        <v>34290029</v>
      </c>
      <c r="E13" s="125">
        <f t="shared" si="0"/>
        <v>100</v>
      </c>
      <c r="F13" s="173">
        <v>34290029</v>
      </c>
    </row>
    <row r="14" spans="1:6" ht="24.95" customHeight="1" thickBot="1" x14ac:dyDescent="0.25">
      <c r="A14" s="71" t="s">
        <v>202</v>
      </c>
      <c r="B14" s="139" t="s">
        <v>214</v>
      </c>
      <c r="C14" s="154">
        <v>0</v>
      </c>
      <c r="D14" s="72">
        <v>11997419</v>
      </c>
      <c r="E14" s="125">
        <f t="shared" si="0"/>
        <v>100</v>
      </c>
      <c r="F14" s="174">
        <v>11997419</v>
      </c>
    </row>
    <row r="15" spans="1:6" ht="30" customHeight="1" thickBot="1" x14ac:dyDescent="0.25">
      <c r="A15" s="227" t="s">
        <v>57</v>
      </c>
      <c r="B15" s="227"/>
      <c r="C15" s="155">
        <f>SUM(C8:C14)</f>
        <v>206450013</v>
      </c>
      <c r="D15" s="155">
        <f>SUM(D8:D14)</f>
        <v>264938497</v>
      </c>
      <c r="E15" s="135">
        <f t="shared" si="0"/>
        <v>100</v>
      </c>
      <c r="F15" s="175">
        <f>SUM(F8:F14)</f>
        <v>264938497</v>
      </c>
    </row>
    <row r="16" spans="1:6" ht="24.95" customHeight="1" thickBot="1" x14ac:dyDescent="0.25">
      <c r="A16" s="63" t="s">
        <v>58</v>
      </c>
      <c r="B16" s="64" t="s">
        <v>59</v>
      </c>
      <c r="C16" s="153">
        <v>11172400</v>
      </c>
      <c r="D16" s="65">
        <v>22787951</v>
      </c>
      <c r="E16" s="125">
        <f t="shared" si="0"/>
        <v>100</v>
      </c>
      <c r="F16" s="173">
        <v>22787951</v>
      </c>
    </row>
    <row r="17" spans="1:8" ht="30" customHeight="1" thickBot="1" x14ac:dyDescent="0.25">
      <c r="A17" s="228" t="s">
        <v>60</v>
      </c>
      <c r="B17" s="228"/>
      <c r="C17" s="68">
        <f>SUM(C16:C16)</f>
        <v>11172400</v>
      </c>
      <c r="D17" s="68">
        <f>SUM(D16:D16)</f>
        <v>22787951</v>
      </c>
      <c r="E17" s="134">
        <f t="shared" si="0"/>
        <v>100</v>
      </c>
      <c r="F17" s="176">
        <f>SUM(F16:F16)</f>
        <v>22787951</v>
      </c>
    </row>
    <row r="18" spans="1:8" ht="36.75" customHeight="1" x14ac:dyDescent="0.2">
      <c r="A18" s="188" t="s">
        <v>102</v>
      </c>
      <c r="B18" s="189" t="s">
        <v>215</v>
      </c>
      <c r="C18" s="190">
        <v>0</v>
      </c>
      <c r="D18" s="191">
        <v>4906305</v>
      </c>
      <c r="E18" s="192">
        <f t="shared" si="0"/>
        <v>100</v>
      </c>
      <c r="F18" s="193">
        <v>4906305</v>
      </c>
    </row>
    <row r="19" spans="1:8" ht="36.75" customHeight="1" thickBot="1" x14ac:dyDescent="0.25">
      <c r="A19" s="182" t="s">
        <v>203</v>
      </c>
      <c r="B19" s="183" t="s">
        <v>212</v>
      </c>
      <c r="C19" s="184">
        <v>0</v>
      </c>
      <c r="D19" s="185">
        <v>140499938</v>
      </c>
      <c r="E19" s="186">
        <f t="shared" si="0"/>
        <v>90.410124593791636</v>
      </c>
      <c r="F19" s="187">
        <v>127026169</v>
      </c>
    </row>
    <row r="20" spans="1:8" ht="30" customHeight="1" thickBot="1" x14ac:dyDescent="0.25">
      <c r="A20" s="227" t="s">
        <v>210</v>
      </c>
      <c r="B20" s="227"/>
      <c r="C20" s="67">
        <f>SUM(C18:C19)</f>
        <v>0</v>
      </c>
      <c r="D20" s="67">
        <f>SUM(D18:D19)</f>
        <v>145406243</v>
      </c>
      <c r="E20" s="135">
        <f>SUM(F20/D20*100)</f>
        <v>90.733706667601609</v>
      </c>
      <c r="F20" s="175">
        <f>SUM(F18:F19)</f>
        <v>131932474</v>
      </c>
    </row>
    <row r="21" spans="1:8" ht="24.95" customHeight="1" x14ac:dyDescent="0.2">
      <c r="A21" s="59" t="s">
        <v>61</v>
      </c>
      <c r="B21" s="60" t="s">
        <v>62</v>
      </c>
      <c r="C21" s="152">
        <v>5500000</v>
      </c>
      <c r="D21" s="61">
        <v>6193507</v>
      </c>
      <c r="E21" s="125">
        <f>F21/D21*100</f>
        <v>100</v>
      </c>
      <c r="F21" s="172">
        <v>6193507</v>
      </c>
    </row>
    <row r="22" spans="1:8" ht="24.95" customHeight="1" x14ac:dyDescent="0.2">
      <c r="A22" s="59" t="s">
        <v>63</v>
      </c>
      <c r="B22" s="60" t="s">
        <v>64</v>
      </c>
      <c r="C22" s="152">
        <v>45000000</v>
      </c>
      <c r="D22" s="61">
        <v>55901414</v>
      </c>
      <c r="E22" s="125">
        <f>F22/D22*100</f>
        <v>100</v>
      </c>
      <c r="F22" s="172">
        <v>55901414</v>
      </c>
    </row>
    <row r="23" spans="1:8" ht="24.95" customHeight="1" x14ac:dyDescent="0.2">
      <c r="A23" s="59" t="s">
        <v>65</v>
      </c>
      <c r="B23" s="60" t="s">
        <v>66</v>
      </c>
      <c r="C23" s="152">
        <v>0</v>
      </c>
      <c r="D23" s="61">
        <v>0</v>
      </c>
      <c r="E23" s="125">
        <v>0</v>
      </c>
      <c r="F23" s="172">
        <v>0</v>
      </c>
    </row>
    <row r="24" spans="1:8" ht="24.95" customHeight="1" x14ac:dyDescent="0.2">
      <c r="A24" s="59" t="s">
        <v>207</v>
      </c>
      <c r="B24" s="60" t="s">
        <v>208</v>
      </c>
      <c r="C24" s="152">
        <v>100000</v>
      </c>
      <c r="D24" s="61">
        <v>288300</v>
      </c>
      <c r="E24" s="125">
        <f>F24/D24*100</f>
        <v>100</v>
      </c>
      <c r="F24" s="172">
        <v>288300</v>
      </c>
    </row>
    <row r="25" spans="1:8" ht="24.95" customHeight="1" thickBot="1" x14ac:dyDescent="0.25">
      <c r="A25" s="63" t="s">
        <v>67</v>
      </c>
      <c r="B25" s="64" t="s">
        <v>68</v>
      </c>
      <c r="C25" s="153">
        <v>300000</v>
      </c>
      <c r="D25" s="65">
        <v>402458</v>
      </c>
      <c r="E25" s="125">
        <f>F25/D25*100</f>
        <v>100</v>
      </c>
      <c r="F25" s="173">
        <v>402458</v>
      </c>
    </row>
    <row r="26" spans="1:8" ht="24.95" customHeight="1" thickBot="1" x14ac:dyDescent="0.25">
      <c r="A26" s="227" t="s">
        <v>69</v>
      </c>
      <c r="B26" s="227"/>
      <c r="C26" s="69">
        <f>SUM(C21:C25)</f>
        <v>50900000</v>
      </c>
      <c r="D26" s="69">
        <f>SUM(D21:D25)</f>
        <v>62785679</v>
      </c>
      <c r="E26" s="136">
        <f t="shared" ref="E26:E35" si="1">F26/D26*100</f>
        <v>100</v>
      </c>
      <c r="F26" s="177">
        <f>SUM(F21:F25)</f>
        <v>62785679</v>
      </c>
    </row>
    <row r="27" spans="1:8" ht="24.95" customHeight="1" x14ac:dyDescent="0.2">
      <c r="A27" s="55" t="s">
        <v>70</v>
      </c>
      <c r="B27" s="56" t="s">
        <v>71</v>
      </c>
      <c r="C27" s="151">
        <v>100000</v>
      </c>
      <c r="D27" s="61">
        <v>762000</v>
      </c>
      <c r="E27" s="125">
        <f t="shared" si="1"/>
        <v>100</v>
      </c>
      <c r="F27" s="172">
        <v>762000</v>
      </c>
    </row>
    <row r="28" spans="1:8" ht="24.95" customHeight="1" x14ac:dyDescent="0.2">
      <c r="A28" s="55" t="s">
        <v>199</v>
      </c>
      <c r="B28" s="56" t="s">
        <v>200</v>
      </c>
      <c r="C28" s="151">
        <v>1620000</v>
      </c>
      <c r="D28" s="61">
        <v>2832006</v>
      </c>
      <c r="E28" s="125">
        <f t="shared" si="1"/>
        <v>100</v>
      </c>
      <c r="F28" s="172">
        <v>2832006</v>
      </c>
    </row>
    <row r="29" spans="1:8" ht="24.95" customHeight="1" x14ac:dyDescent="0.2">
      <c r="A29" s="59" t="s">
        <v>72</v>
      </c>
      <c r="B29" s="60" t="s">
        <v>73</v>
      </c>
      <c r="C29" s="152">
        <v>7200000</v>
      </c>
      <c r="D29" s="61">
        <v>10591777</v>
      </c>
      <c r="E29" s="125">
        <f t="shared" si="1"/>
        <v>100</v>
      </c>
      <c r="F29" s="172">
        <v>10591777</v>
      </c>
      <c r="H29" s="70"/>
    </row>
    <row r="30" spans="1:8" ht="24.95" customHeight="1" x14ac:dyDescent="0.2">
      <c r="A30" s="59" t="s">
        <v>74</v>
      </c>
      <c r="B30" s="60" t="s">
        <v>75</v>
      </c>
      <c r="C30" s="152">
        <v>4300000</v>
      </c>
      <c r="D30" s="61">
        <v>4775269</v>
      </c>
      <c r="E30" s="125">
        <f t="shared" si="1"/>
        <v>100</v>
      </c>
      <c r="F30" s="172">
        <v>4775269</v>
      </c>
    </row>
    <row r="31" spans="1:8" ht="24.95" customHeight="1" x14ac:dyDescent="0.2">
      <c r="A31" s="59" t="s">
        <v>76</v>
      </c>
      <c r="B31" s="60" t="s">
        <v>77</v>
      </c>
      <c r="C31" s="152">
        <v>2781000</v>
      </c>
      <c r="D31" s="61">
        <v>3751403</v>
      </c>
      <c r="E31" s="125">
        <f t="shared" si="1"/>
        <v>100</v>
      </c>
      <c r="F31" s="172">
        <v>3751403</v>
      </c>
    </row>
    <row r="32" spans="1:8" ht="24.95" customHeight="1" x14ac:dyDescent="0.2">
      <c r="A32" s="59" t="s">
        <v>234</v>
      </c>
      <c r="B32" s="60" t="s">
        <v>235</v>
      </c>
      <c r="C32" s="152">
        <v>0</v>
      </c>
      <c r="D32" s="61">
        <v>74999</v>
      </c>
      <c r="E32" s="125">
        <f t="shared" si="1"/>
        <v>100</v>
      </c>
      <c r="F32" s="172">
        <v>74999</v>
      </c>
    </row>
    <row r="33" spans="1:9" ht="24.95" customHeight="1" thickBot="1" x14ac:dyDescent="0.25">
      <c r="A33" s="59" t="s">
        <v>78</v>
      </c>
      <c r="B33" s="60" t="s">
        <v>79</v>
      </c>
      <c r="C33" s="152">
        <v>1270000</v>
      </c>
      <c r="D33" s="61">
        <v>1270000</v>
      </c>
      <c r="E33" s="125">
        <f t="shared" si="1"/>
        <v>99.445984251968497</v>
      </c>
      <c r="F33" s="172">
        <v>1262964</v>
      </c>
    </row>
    <row r="34" spans="1:9" ht="30" customHeight="1" thickBot="1" x14ac:dyDescent="0.25">
      <c r="A34" s="227" t="s">
        <v>80</v>
      </c>
      <c r="B34" s="227"/>
      <c r="C34" s="69">
        <f>SUM(C27:C33)</f>
        <v>17271000</v>
      </c>
      <c r="D34" s="69">
        <f>SUM(D27:D33)</f>
        <v>24057454</v>
      </c>
      <c r="E34" s="136">
        <f t="shared" si="1"/>
        <v>99.970753347382484</v>
      </c>
      <c r="F34" s="177">
        <f>SUM(F27:F33)</f>
        <v>24050418</v>
      </c>
    </row>
    <row r="35" spans="1:9" ht="24.95" customHeight="1" x14ac:dyDescent="0.2">
      <c r="A35" s="55" t="s">
        <v>81</v>
      </c>
      <c r="B35" s="56" t="s">
        <v>82</v>
      </c>
      <c r="C35" s="151">
        <v>28380000</v>
      </c>
      <c r="D35" s="61">
        <v>32030750</v>
      </c>
      <c r="E35" s="125">
        <f t="shared" si="1"/>
        <v>97.507638753385422</v>
      </c>
      <c r="F35" s="172">
        <v>31232428</v>
      </c>
    </row>
    <row r="36" spans="1:9" ht="24.95" customHeight="1" x14ac:dyDescent="0.2">
      <c r="A36" s="59" t="s">
        <v>83</v>
      </c>
      <c r="B36" s="60" t="s">
        <v>84</v>
      </c>
      <c r="C36" s="152">
        <v>178650</v>
      </c>
      <c r="D36" s="61">
        <v>292292</v>
      </c>
      <c r="E36" s="125">
        <f t="shared" ref="E36:E42" si="2">F36/D36*100</f>
        <v>100</v>
      </c>
      <c r="F36" s="172">
        <v>292292</v>
      </c>
    </row>
    <row r="37" spans="1:9" ht="24.95" customHeight="1" x14ac:dyDescent="0.2">
      <c r="A37" s="59" t="s">
        <v>223</v>
      </c>
      <c r="B37" s="60" t="s">
        <v>224</v>
      </c>
      <c r="C37" s="152">
        <v>0</v>
      </c>
      <c r="D37" s="61">
        <v>0</v>
      </c>
      <c r="E37" s="125">
        <v>0</v>
      </c>
      <c r="F37" s="172">
        <v>0</v>
      </c>
    </row>
    <row r="38" spans="1:9" ht="24.95" customHeight="1" thickBot="1" x14ac:dyDescent="0.25">
      <c r="A38" s="59" t="s">
        <v>201</v>
      </c>
      <c r="B38" s="60" t="s">
        <v>209</v>
      </c>
      <c r="C38" s="152">
        <v>320040</v>
      </c>
      <c r="D38" s="61">
        <v>320040</v>
      </c>
      <c r="E38" s="125">
        <f t="shared" si="2"/>
        <v>100</v>
      </c>
      <c r="F38" s="172">
        <v>320040</v>
      </c>
    </row>
    <row r="39" spans="1:9" ht="28.5" customHeight="1" thickBot="1" x14ac:dyDescent="0.25">
      <c r="A39" s="225" t="s">
        <v>85</v>
      </c>
      <c r="B39" s="225"/>
      <c r="C39" s="156">
        <f>SUM(C35:C38)</f>
        <v>28878690</v>
      </c>
      <c r="D39" s="156">
        <f>SUM(D35:D38)</f>
        <v>32643082</v>
      </c>
      <c r="E39" s="136">
        <f t="shared" si="2"/>
        <v>97.554391463404102</v>
      </c>
      <c r="F39" s="177">
        <f>SUM(F35:F38)</f>
        <v>31844760</v>
      </c>
    </row>
    <row r="40" spans="1:9" ht="30" customHeight="1" thickBot="1" x14ac:dyDescent="0.25">
      <c r="A40" s="73" t="s">
        <v>86</v>
      </c>
      <c r="B40" s="74" t="s">
        <v>87</v>
      </c>
      <c r="C40" s="157">
        <v>251028561</v>
      </c>
      <c r="D40" s="75">
        <v>251028561</v>
      </c>
      <c r="E40" s="137">
        <f t="shared" si="2"/>
        <v>100</v>
      </c>
      <c r="F40" s="178">
        <v>251028561</v>
      </c>
    </row>
    <row r="41" spans="1:9" ht="30" customHeight="1" thickBot="1" x14ac:dyDescent="0.25">
      <c r="A41" s="112" t="s">
        <v>187</v>
      </c>
      <c r="B41" s="113" t="s">
        <v>188</v>
      </c>
      <c r="C41" s="158">
        <v>6000000</v>
      </c>
      <c r="D41" s="114">
        <v>9891079</v>
      </c>
      <c r="E41" s="137">
        <f t="shared" si="2"/>
        <v>100</v>
      </c>
      <c r="F41" s="179">
        <v>9891079</v>
      </c>
    </row>
    <row r="42" spans="1:9" ht="24.95" customHeight="1" thickBot="1" x14ac:dyDescent="0.25">
      <c r="A42" s="226" t="s">
        <v>88</v>
      </c>
      <c r="B42" s="226"/>
      <c r="C42" s="76">
        <f>SUM(C15+C17+C20+C26+C34+C39+C40+C41)</f>
        <v>571700664</v>
      </c>
      <c r="D42" s="76">
        <f>SUM(D15+D17+D20+D26+D34+D39+D40+D41)</f>
        <v>813538546</v>
      </c>
      <c r="E42" s="181">
        <f t="shared" si="2"/>
        <v>98.244812483660724</v>
      </c>
      <c r="F42" s="180">
        <f>SUM(F15+F17+F20+F26+F34+F39+F40+F41)</f>
        <v>799259419</v>
      </c>
      <c r="I42" s="77"/>
    </row>
    <row r="45" spans="1:9" x14ac:dyDescent="0.2">
      <c r="B45" s="78"/>
      <c r="C45" s="78"/>
    </row>
    <row r="46" spans="1:9" x14ac:dyDescent="0.2">
      <c r="B46" s="80"/>
      <c r="C46" s="109"/>
      <c r="D46" s="109"/>
      <c r="E46" s="109"/>
      <c r="F46" s="109"/>
    </row>
  </sheetData>
  <sheetProtection algorithmName="SHA-512" hashValue="GZUBMm2X5c71GmhezXv94bfGzvlEKy5Y2qjj3kdIw9/RD46WRmzaABAgreCem8fWPoGUp48j04nJcnQTMuECZQ==" saltValue="kKbsKtxapfv4LUIX2Po/Vw==" spinCount="100000" sheet="1" objects="1" scenarios="1"/>
  <mergeCells count="13">
    <mergeCell ref="A39:B39"/>
    <mergeCell ref="A42:B42"/>
    <mergeCell ref="A15:B15"/>
    <mergeCell ref="A17:B17"/>
    <mergeCell ref="A20:B20"/>
    <mergeCell ref="A26:B26"/>
    <mergeCell ref="A34:B34"/>
    <mergeCell ref="A2:F2"/>
    <mergeCell ref="A3:F3"/>
    <mergeCell ref="A5:F5"/>
    <mergeCell ref="A6:A7"/>
    <mergeCell ref="B6:B7"/>
    <mergeCell ref="C6:F6"/>
  </mergeCells>
  <pageMargins left="0.78740157480314965" right="0.78740157480314965" top="0.78740157480314965" bottom="0.78740157480314965" header="0.51181102362204722" footer="0.51181102362204722"/>
  <pageSetup paperSize="9" scale="65" firstPageNumber="0" orientation="portrait" horizontalDpi="300" verticalDpi="300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  <pageSetUpPr fitToPage="1"/>
  </sheetPr>
  <dimension ref="A1:I73"/>
  <sheetViews>
    <sheetView showGridLines="0" tabSelected="1" zoomScaleNormal="100" workbookViewId="0">
      <selection activeCell="K70" sqref="K70"/>
    </sheetView>
  </sheetViews>
  <sheetFormatPr defaultRowHeight="12.75" x14ac:dyDescent="0.2"/>
  <cols>
    <col min="1" max="1" width="11.85546875" customWidth="1"/>
    <col min="2" max="2" width="40.42578125" customWidth="1"/>
    <col min="3" max="3" width="16.5703125" customWidth="1"/>
    <col min="4" max="4" width="14.7109375" customWidth="1"/>
    <col min="5" max="5" width="4.7109375" customWidth="1"/>
    <col min="6" max="6" width="17.140625" customWidth="1"/>
    <col min="7" max="7" width="18.85546875" customWidth="1"/>
    <col min="8" max="10" width="8.42578125" customWidth="1"/>
    <col min="11" max="11" width="8.7109375" customWidth="1"/>
    <col min="12" max="1024" width="8.42578125" customWidth="1"/>
  </cols>
  <sheetData>
    <row r="1" spans="1:7" ht="19.5" customHeight="1" x14ac:dyDescent="0.2">
      <c r="F1" s="115" t="s">
        <v>89</v>
      </c>
    </row>
    <row r="2" spans="1:7" ht="15.75" x14ac:dyDescent="0.25">
      <c r="A2" s="218" t="s">
        <v>226</v>
      </c>
      <c r="B2" s="218"/>
      <c r="C2" s="218"/>
      <c r="D2" s="218"/>
      <c r="E2" s="218"/>
      <c r="F2" s="218"/>
    </row>
    <row r="3" spans="1:7" ht="15.75" x14ac:dyDescent="0.25">
      <c r="A3" s="218" t="s">
        <v>193</v>
      </c>
      <c r="B3" s="218"/>
      <c r="C3" s="218"/>
      <c r="D3" s="218"/>
      <c r="E3" s="218"/>
      <c r="F3" s="218"/>
    </row>
    <row r="4" spans="1:7" ht="14.25" customHeight="1" thickBot="1" x14ac:dyDescent="0.25">
      <c r="A4" s="80"/>
      <c r="B4" s="80"/>
      <c r="C4" s="80"/>
      <c r="D4" s="80"/>
      <c r="E4" s="80"/>
      <c r="F4" s="53" t="s">
        <v>45</v>
      </c>
    </row>
    <row r="5" spans="1:7" ht="20.25" customHeight="1" thickBot="1" x14ac:dyDescent="0.25">
      <c r="A5" s="229" t="s">
        <v>4</v>
      </c>
      <c r="B5" s="229"/>
      <c r="C5" s="229"/>
      <c r="D5" s="229"/>
      <c r="E5" s="229"/>
      <c r="F5" s="229"/>
    </row>
    <row r="6" spans="1:7" ht="15.75" customHeight="1" thickBot="1" x14ac:dyDescent="0.25">
      <c r="A6" s="230" t="s">
        <v>46</v>
      </c>
      <c r="B6" s="231" t="s">
        <v>47</v>
      </c>
      <c r="C6" s="233">
        <v>2022</v>
      </c>
      <c r="D6" s="234"/>
      <c r="E6" s="235"/>
      <c r="F6" s="232" t="s">
        <v>229</v>
      </c>
    </row>
    <row r="7" spans="1:7" ht="21.75" customHeight="1" thickBot="1" x14ac:dyDescent="0.25">
      <c r="A7" s="230"/>
      <c r="B7" s="231"/>
      <c r="C7" s="138" t="s">
        <v>48</v>
      </c>
      <c r="D7" s="138" t="s">
        <v>228</v>
      </c>
      <c r="E7" s="54" t="s">
        <v>190</v>
      </c>
      <c r="F7" s="232"/>
      <c r="G7" s="81"/>
    </row>
    <row r="8" spans="1:7" ht="20.100000000000001" customHeight="1" x14ac:dyDescent="0.2">
      <c r="A8" s="55" t="s">
        <v>90</v>
      </c>
      <c r="B8" s="56" t="s">
        <v>91</v>
      </c>
      <c r="C8" s="151">
        <v>21710000</v>
      </c>
      <c r="D8" s="57">
        <v>25980004</v>
      </c>
      <c r="E8" s="125">
        <f>F8/D8*100</f>
        <v>90.725732759702424</v>
      </c>
      <c r="F8" s="58">
        <v>23570549</v>
      </c>
      <c r="G8" s="82"/>
    </row>
    <row r="9" spans="1:7" ht="20.100000000000001" customHeight="1" x14ac:dyDescent="0.2">
      <c r="A9" s="55" t="s">
        <v>231</v>
      </c>
      <c r="B9" s="56" t="s">
        <v>232</v>
      </c>
      <c r="C9" s="151">
        <v>0</v>
      </c>
      <c r="D9" s="57">
        <v>496241</v>
      </c>
      <c r="E9" s="125">
        <f>F9/D9*100</f>
        <v>100</v>
      </c>
      <c r="F9" s="58">
        <v>496241</v>
      </c>
      <c r="G9" s="209"/>
    </row>
    <row r="10" spans="1:7" ht="20.100000000000001" customHeight="1" x14ac:dyDescent="0.2">
      <c r="A10" s="59" t="s">
        <v>196</v>
      </c>
      <c r="B10" s="60" t="s">
        <v>197</v>
      </c>
      <c r="C10" s="152">
        <v>200000</v>
      </c>
      <c r="D10" s="61">
        <v>0</v>
      </c>
      <c r="E10" s="125">
        <v>0</v>
      </c>
      <c r="F10" s="62">
        <v>0</v>
      </c>
      <c r="G10" s="83"/>
    </row>
    <row r="11" spans="1:7" ht="20.100000000000001" customHeight="1" x14ac:dyDescent="0.2">
      <c r="A11" s="59" t="s">
        <v>198</v>
      </c>
      <c r="B11" s="60" t="s">
        <v>204</v>
      </c>
      <c r="C11" s="152">
        <v>450000</v>
      </c>
      <c r="D11" s="61">
        <v>350000</v>
      </c>
      <c r="E11" s="125">
        <f>F11/D11*100</f>
        <v>100</v>
      </c>
      <c r="F11" s="62">
        <v>350000</v>
      </c>
      <c r="G11" s="82"/>
    </row>
    <row r="12" spans="1:7" ht="20.100000000000001" customHeight="1" x14ac:dyDescent="0.2">
      <c r="A12" s="59" t="s">
        <v>92</v>
      </c>
      <c r="B12" s="60" t="s">
        <v>93</v>
      </c>
      <c r="C12" s="152">
        <v>48000</v>
      </c>
      <c r="D12" s="61">
        <v>0</v>
      </c>
      <c r="E12" s="125">
        <v>0</v>
      </c>
      <c r="F12" s="62">
        <v>0</v>
      </c>
      <c r="G12" s="82"/>
    </row>
    <row r="13" spans="1:7" ht="20.100000000000001" customHeight="1" x14ac:dyDescent="0.2">
      <c r="A13" s="59" t="s">
        <v>94</v>
      </c>
      <c r="B13" s="60" t="s">
        <v>95</v>
      </c>
      <c r="C13" s="152">
        <v>578000</v>
      </c>
      <c r="D13" s="61">
        <v>652364</v>
      </c>
      <c r="E13" s="125">
        <f t="shared" ref="E13:E17" si="0">F13/D13*100</f>
        <v>69.058991605913263</v>
      </c>
      <c r="F13" s="62">
        <v>450516</v>
      </c>
      <c r="G13" s="83"/>
    </row>
    <row r="14" spans="1:7" ht="20.100000000000001" customHeight="1" x14ac:dyDescent="0.2">
      <c r="A14" s="59" t="s">
        <v>96</v>
      </c>
      <c r="B14" s="60" t="s">
        <v>97</v>
      </c>
      <c r="C14" s="152">
        <v>20900000</v>
      </c>
      <c r="D14" s="61">
        <v>20500000</v>
      </c>
      <c r="E14" s="125">
        <f t="shared" si="0"/>
        <v>98.367053658536591</v>
      </c>
      <c r="F14" s="62">
        <v>20165246</v>
      </c>
      <c r="G14" s="82"/>
    </row>
    <row r="15" spans="1:7" ht="27" customHeight="1" x14ac:dyDescent="0.2">
      <c r="A15" s="59" t="s">
        <v>98</v>
      </c>
      <c r="B15" s="60" t="s">
        <v>99</v>
      </c>
      <c r="C15" s="152">
        <v>4781820</v>
      </c>
      <c r="D15" s="61">
        <v>7672820</v>
      </c>
      <c r="E15" s="125">
        <f t="shared" si="0"/>
        <v>99.786219408248854</v>
      </c>
      <c r="F15" s="62">
        <v>7656417</v>
      </c>
      <c r="G15" s="82"/>
    </row>
    <row r="16" spans="1:7" ht="20.100000000000001" customHeight="1" thickBot="1" x14ac:dyDescent="0.25">
      <c r="A16" s="63" t="s">
        <v>100</v>
      </c>
      <c r="B16" s="64" t="s">
        <v>101</v>
      </c>
      <c r="C16" s="153">
        <v>450000</v>
      </c>
      <c r="D16" s="65">
        <v>560000</v>
      </c>
      <c r="E16" s="125">
        <f t="shared" si="0"/>
        <v>97.614107142857137</v>
      </c>
      <c r="F16" s="66">
        <v>546639</v>
      </c>
      <c r="G16" s="82"/>
    </row>
    <row r="17" spans="1:7" ht="24.95" customHeight="1" thickBot="1" x14ac:dyDescent="0.25">
      <c r="A17" s="238" t="s">
        <v>10</v>
      </c>
      <c r="B17" s="238"/>
      <c r="C17" s="84">
        <f>SUM(C8:C16)</f>
        <v>49117820</v>
      </c>
      <c r="D17" s="84">
        <f>SUM(D8:D16)</f>
        <v>56211429</v>
      </c>
      <c r="E17" s="126">
        <f t="shared" si="0"/>
        <v>94.706021439163209</v>
      </c>
      <c r="F17" s="87">
        <f>SUM(F8:F16)</f>
        <v>53235608</v>
      </c>
      <c r="G17" s="83"/>
    </row>
    <row r="18" spans="1:7" ht="20.100000000000001" customHeight="1" thickBot="1" x14ac:dyDescent="0.25">
      <c r="A18" s="55" t="s">
        <v>102</v>
      </c>
      <c r="B18" s="56" t="s">
        <v>103</v>
      </c>
      <c r="C18" s="195">
        <v>6812000</v>
      </c>
      <c r="D18" s="195">
        <v>7122950</v>
      </c>
      <c r="E18" s="196">
        <f>F19/D18*100</f>
        <v>84.640071880330481</v>
      </c>
      <c r="F18" s="58">
        <v>6028870</v>
      </c>
      <c r="G18" s="82"/>
    </row>
    <row r="19" spans="1:7" ht="24.95" customHeight="1" thickBot="1" x14ac:dyDescent="0.25">
      <c r="A19" s="238" t="s">
        <v>14</v>
      </c>
      <c r="B19" s="238"/>
      <c r="C19" s="84">
        <f>SUM(C18)</f>
        <v>6812000</v>
      </c>
      <c r="D19" s="84">
        <f>SUM(D18)</f>
        <v>7122950</v>
      </c>
      <c r="E19" s="126">
        <f t="shared" ref="E19:E33" si="1">F19/D19*100</f>
        <v>84.640071880330481</v>
      </c>
      <c r="F19" s="85">
        <f>SUM(F18:F18)</f>
        <v>6028870</v>
      </c>
      <c r="G19" s="83"/>
    </row>
    <row r="20" spans="1:7" ht="20.100000000000001" customHeight="1" x14ac:dyDescent="0.2">
      <c r="A20" s="55" t="s">
        <v>104</v>
      </c>
      <c r="B20" s="56" t="s">
        <v>105</v>
      </c>
      <c r="C20" s="151">
        <v>160000</v>
      </c>
      <c r="D20" s="57">
        <v>180390</v>
      </c>
      <c r="E20" s="125">
        <f>F20/D20*100</f>
        <v>94.312877653971952</v>
      </c>
      <c r="F20" s="58">
        <v>170131</v>
      </c>
      <c r="G20" s="82"/>
    </row>
    <row r="21" spans="1:7" ht="20.100000000000001" hidden="1" customHeight="1" x14ac:dyDescent="0.2">
      <c r="A21" s="59" t="s">
        <v>106</v>
      </c>
      <c r="B21" s="60" t="s">
        <v>107</v>
      </c>
      <c r="C21" s="152"/>
      <c r="D21" s="61"/>
      <c r="E21" s="125" t="e">
        <f t="shared" si="1"/>
        <v>#DIV/0!</v>
      </c>
      <c r="F21" s="62"/>
      <c r="G21" s="83"/>
    </row>
    <row r="22" spans="1:7" ht="20.100000000000001" hidden="1" customHeight="1" x14ac:dyDescent="0.2">
      <c r="A22" s="59" t="s">
        <v>108</v>
      </c>
      <c r="B22" s="60" t="s">
        <v>109</v>
      </c>
      <c r="C22" s="152"/>
      <c r="D22" s="61"/>
      <c r="E22" s="125" t="e">
        <f t="shared" si="1"/>
        <v>#DIV/0!</v>
      </c>
      <c r="F22" s="62"/>
      <c r="G22" s="83"/>
    </row>
    <row r="23" spans="1:7" ht="20.100000000000001" hidden="1" customHeight="1" x14ac:dyDescent="0.2">
      <c r="A23" s="59" t="s">
        <v>110</v>
      </c>
      <c r="B23" s="60" t="s">
        <v>111</v>
      </c>
      <c r="C23" s="152"/>
      <c r="D23" s="61"/>
      <c r="E23" s="125" t="e">
        <f t="shared" si="1"/>
        <v>#DIV/0!</v>
      </c>
      <c r="F23" s="62"/>
      <c r="G23" s="83"/>
    </row>
    <row r="24" spans="1:7" ht="20.100000000000001" customHeight="1" x14ac:dyDescent="0.2">
      <c r="A24" s="59" t="s">
        <v>112</v>
      </c>
      <c r="B24" s="60" t="s">
        <v>113</v>
      </c>
      <c r="C24" s="152">
        <v>7250000</v>
      </c>
      <c r="D24" s="61">
        <v>9318944</v>
      </c>
      <c r="E24" s="125">
        <f t="shared" si="1"/>
        <v>99.647331285604892</v>
      </c>
      <c r="F24" s="62">
        <v>9286079</v>
      </c>
      <c r="G24" s="83"/>
    </row>
    <row r="25" spans="1:7" ht="20.100000000000001" hidden="1" customHeight="1" x14ac:dyDescent="0.2">
      <c r="A25" s="59" t="s">
        <v>114</v>
      </c>
      <c r="B25" s="86" t="s">
        <v>115</v>
      </c>
      <c r="C25" s="160"/>
      <c r="D25" s="61"/>
      <c r="E25" s="125" t="e">
        <f t="shared" si="1"/>
        <v>#DIV/0!</v>
      </c>
      <c r="F25" s="62"/>
      <c r="G25" s="83"/>
    </row>
    <row r="26" spans="1:7" ht="20.100000000000001" hidden="1" customHeight="1" x14ac:dyDescent="0.2">
      <c r="A26" s="59" t="s">
        <v>116</v>
      </c>
      <c r="B26" s="86" t="s">
        <v>117</v>
      </c>
      <c r="C26" s="160"/>
      <c r="D26" s="61"/>
      <c r="E26" s="125" t="e">
        <f t="shared" si="1"/>
        <v>#DIV/0!</v>
      </c>
      <c r="F26" s="62"/>
      <c r="G26" s="83"/>
    </row>
    <row r="27" spans="1:7" ht="20.100000000000001" hidden="1" customHeight="1" x14ac:dyDescent="0.2">
      <c r="A27" s="59" t="s">
        <v>118</v>
      </c>
      <c r="B27" s="86" t="s">
        <v>119</v>
      </c>
      <c r="C27" s="160"/>
      <c r="D27" s="61"/>
      <c r="E27" s="125" t="e">
        <f t="shared" si="1"/>
        <v>#DIV/0!</v>
      </c>
      <c r="F27" s="62"/>
      <c r="G27" s="83"/>
    </row>
    <row r="28" spans="1:7" ht="20.100000000000001" hidden="1" customHeight="1" x14ac:dyDescent="0.2">
      <c r="A28" s="59" t="s">
        <v>120</v>
      </c>
      <c r="B28" s="86" t="s">
        <v>121</v>
      </c>
      <c r="C28" s="160"/>
      <c r="D28" s="61"/>
      <c r="E28" s="125" t="e">
        <f t="shared" si="1"/>
        <v>#DIV/0!</v>
      </c>
      <c r="F28" s="62"/>
      <c r="G28" s="83"/>
    </row>
    <row r="29" spans="1:7" ht="20.100000000000001" hidden="1" customHeight="1" x14ac:dyDescent="0.2">
      <c r="A29" s="59" t="s">
        <v>122</v>
      </c>
      <c r="B29" s="86" t="s">
        <v>123</v>
      </c>
      <c r="C29" s="160"/>
      <c r="D29" s="61"/>
      <c r="E29" s="125" t="e">
        <f t="shared" si="1"/>
        <v>#DIV/0!</v>
      </c>
      <c r="F29" s="62"/>
      <c r="G29" s="83"/>
    </row>
    <row r="30" spans="1:7" ht="19.5" hidden="1" customHeight="1" x14ac:dyDescent="0.2">
      <c r="A30" s="59" t="s">
        <v>124</v>
      </c>
      <c r="B30" s="86" t="s">
        <v>125</v>
      </c>
      <c r="C30" s="160"/>
      <c r="D30" s="61"/>
      <c r="E30" s="125" t="e">
        <f t="shared" si="1"/>
        <v>#DIV/0!</v>
      </c>
      <c r="F30" s="62"/>
      <c r="G30" s="83"/>
    </row>
    <row r="31" spans="1:7" ht="20.100000000000001" customHeight="1" x14ac:dyDescent="0.2">
      <c r="A31" s="59" t="s">
        <v>126</v>
      </c>
      <c r="B31" s="60" t="s">
        <v>185</v>
      </c>
      <c r="C31" s="152">
        <v>1645200</v>
      </c>
      <c r="D31" s="61">
        <v>2348400</v>
      </c>
      <c r="E31" s="125">
        <f t="shared" si="1"/>
        <v>92.493442343723387</v>
      </c>
      <c r="F31" s="62">
        <v>2172116</v>
      </c>
      <c r="G31" s="83"/>
    </row>
    <row r="32" spans="1:7" ht="20.100000000000001" customHeight="1" x14ac:dyDescent="0.2">
      <c r="A32" s="59" t="s">
        <v>127</v>
      </c>
      <c r="B32" s="60" t="s">
        <v>128</v>
      </c>
      <c r="C32" s="152">
        <v>471600</v>
      </c>
      <c r="D32" s="61">
        <v>471600</v>
      </c>
      <c r="E32" s="125">
        <f t="shared" si="1"/>
        <v>86.016751484308742</v>
      </c>
      <c r="F32" s="62">
        <v>405655</v>
      </c>
      <c r="G32" s="83"/>
    </row>
    <row r="33" spans="1:7" ht="20.100000000000001" customHeight="1" x14ac:dyDescent="0.2">
      <c r="A33" s="59" t="s">
        <v>129</v>
      </c>
      <c r="B33" s="60" t="s">
        <v>130</v>
      </c>
      <c r="C33" s="152">
        <v>8920000</v>
      </c>
      <c r="D33" s="61">
        <v>8920000</v>
      </c>
      <c r="E33" s="125">
        <f t="shared" si="1"/>
        <v>47.966984304932737</v>
      </c>
      <c r="F33" s="62">
        <v>4278655</v>
      </c>
      <c r="G33" s="83"/>
    </row>
    <row r="34" spans="1:7" ht="20.100000000000001" customHeight="1" x14ac:dyDescent="0.2">
      <c r="A34" s="59" t="s">
        <v>131</v>
      </c>
      <c r="B34" s="60" t="s">
        <v>132</v>
      </c>
      <c r="C34" s="152">
        <v>11300000</v>
      </c>
      <c r="D34" s="61">
        <v>17838750</v>
      </c>
      <c r="E34" s="125">
        <f t="shared" ref="E34:E44" si="2">F34/D34*100</f>
        <v>90.173201597645587</v>
      </c>
      <c r="F34" s="62">
        <v>16085772</v>
      </c>
      <c r="G34" s="83"/>
    </row>
    <row r="35" spans="1:7" ht="20.100000000000001" customHeight="1" x14ac:dyDescent="0.2">
      <c r="A35" s="59" t="s">
        <v>133</v>
      </c>
      <c r="B35" s="60" t="s">
        <v>134</v>
      </c>
      <c r="C35" s="152">
        <v>150000</v>
      </c>
      <c r="D35" s="61">
        <v>150000</v>
      </c>
      <c r="E35" s="125">
        <f t="shared" si="2"/>
        <v>72.204666666666668</v>
      </c>
      <c r="F35" s="62">
        <v>108307</v>
      </c>
      <c r="G35" s="83"/>
    </row>
    <row r="36" spans="1:7" ht="20.100000000000001" customHeight="1" x14ac:dyDescent="0.2">
      <c r="A36" s="59" t="s">
        <v>135</v>
      </c>
      <c r="B36" s="60" t="s">
        <v>136</v>
      </c>
      <c r="C36" s="152">
        <v>4710000</v>
      </c>
      <c r="D36" s="61">
        <v>4710000</v>
      </c>
      <c r="E36" s="125">
        <f t="shared" si="2"/>
        <v>85.807558386411884</v>
      </c>
      <c r="F36" s="62">
        <v>4041536</v>
      </c>
      <c r="G36" s="83"/>
    </row>
    <row r="37" spans="1:7" ht="20.100000000000001" customHeight="1" x14ac:dyDescent="0.2">
      <c r="A37" s="59" t="s">
        <v>205</v>
      </c>
      <c r="B37" s="60" t="s">
        <v>206</v>
      </c>
      <c r="C37" s="152">
        <v>5190000</v>
      </c>
      <c r="D37" s="61">
        <v>4969000</v>
      </c>
      <c r="E37" s="125">
        <f t="shared" si="2"/>
        <v>43.036667337492453</v>
      </c>
      <c r="F37" s="62">
        <v>2138492</v>
      </c>
      <c r="G37" s="83"/>
    </row>
    <row r="38" spans="1:7" ht="20.100000000000001" customHeight="1" x14ac:dyDescent="0.2">
      <c r="A38" s="59" t="s">
        <v>137</v>
      </c>
      <c r="B38" s="60" t="s">
        <v>138</v>
      </c>
      <c r="C38" s="152">
        <v>2882000</v>
      </c>
      <c r="D38" s="61">
        <v>3346110</v>
      </c>
      <c r="E38" s="125">
        <f t="shared" si="2"/>
        <v>87.516369754730121</v>
      </c>
      <c r="F38" s="62">
        <v>2928394</v>
      </c>
      <c r="G38" s="83"/>
    </row>
    <row r="39" spans="1:7" ht="20.100000000000001" customHeight="1" x14ac:dyDescent="0.2">
      <c r="A39" s="59" t="s">
        <v>139</v>
      </c>
      <c r="B39" s="60" t="s">
        <v>140</v>
      </c>
      <c r="C39" s="152">
        <v>10380000</v>
      </c>
      <c r="D39" s="61">
        <v>21111057</v>
      </c>
      <c r="E39" s="125">
        <f t="shared" si="2"/>
        <v>96.575552801548497</v>
      </c>
      <c r="F39" s="62">
        <v>20388120</v>
      </c>
      <c r="G39" s="83"/>
    </row>
    <row r="40" spans="1:7" ht="20.100000000000001" customHeight="1" x14ac:dyDescent="0.2">
      <c r="A40" s="59" t="s">
        <v>141</v>
      </c>
      <c r="B40" s="60" t="s">
        <v>142</v>
      </c>
      <c r="C40" s="152">
        <v>250000</v>
      </c>
      <c r="D40" s="61">
        <v>250000</v>
      </c>
      <c r="E40" s="125">
        <f t="shared" si="2"/>
        <v>0</v>
      </c>
      <c r="F40" s="62">
        <v>0</v>
      </c>
      <c r="G40" s="83"/>
    </row>
    <row r="41" spans="1:7" ht="19.5" customHeight="1" x14ac:dyDescent="0.2">
      <c r="A41" s="59" t="s">
        <v>143</v>
      </c>
      <c r="B41" s="60" t="s">
        <v>144</v>
      </c>
      <c r="C41" s="152">
        <v>11323000</v>
      </c>
      <c r="D41" s="61">
        <v>14452738</v>
      </c>
      <c r="E41" s="125">
        <f t="shared" si="2"/>
        <v>82.140256053904807</v>
      </c>
      <c r="F41" s="62">
        <v>11871516</v>
      </c>
      <c r="G41" s="83"/>
    </row>
    <row r="42" spans="1:7" ht="20.100000000000001" customHeight="1" x14ac:dyDescent="0.2">
      <c r="A42" s="59" t="s">
        <v>145</v>
      </c>
      <c r="B42" s="60" t="s">
        <v>146</v>
      </c>
      <c r="C42" s="152">
        <v>2500000</v>
      </c>
      <c r="D42" s="61">
        <v>1000000</v>
      </c>
      <c r="E42" s="125">
        <f t="shared" si="2"/>
        <v>47.599999999999994</v>
      </c>
      <c r="F42" s="62">
        <v>476000</v>
      </c>
      <c r="G42" s="83"/>
    </row>
    <row r="43" spans="1:7" ht="20.100000000000001" customHeight="1" x14ac:dyDescent="0.2">
      <c r="A43" s="59" t="s">
        <v>147</v>
      </c>
      <c r="B43" s="60" t="s">
        <v>148</v>
      </c>
      <c r="C43" s="152">
        <v>10000</v>
      </c>
      <c r="D43" s="61">
        <v>9800</v>
      </c>
      <c r="E43" s="125">
        <f t="shared" si="2"/>
        <v>20.959183673469386</v>
      </c>
      <c r="F43" s="62">
        <v>2054</v>
      </c>
      <c r="G43" s="83"/>
    </row>
    <row r="44" spans="1:7" ht="20.100000000000001" customHeight="1" thickBot="1" x14ac:dyDescent="0.25">
      <c r="A44" s="59" t="s">
        <v>149</v>
      </c>
      <c r="B44" s="60" t="s">
        <v>150</v>
      </c>
      <c r="C44" s="152">
        <v>220000</v>
      </c>
      <c r="D44" s="61">
        <v>264400</v>
      </c>
      <c r="E44" s="125">
        <f t="shared" si="2"/>
        <v>99.966338880484116</v>
      </c>
      <c r="F44" s="62">
        <v>264311</v>
      </c>
      <c r="G44" s="83"/>
    </row>
    <row r="45" spans="1:7" ht="24.95" customHeight="1" thickBot="1" x14ac:dyDescent="0.25">
      <c r="A45" s="238" t="s">
        <v>18</v>
      </c>
      <c r="B45" s="238"/>
      <c r="C45" s="197">
        <f>SUM(C20:C44)</f>
        <v>67361800</v>
      </c>
      <c r="D45" s="161">
        <f>SUM(D20:D44)</f>
        <v>89341189</v>
      </c>
      <c r="E45" s="127">
        <f>F45/D45*100</f>
        <v>83.519302614161546</v>
      </c>
      <c r="F45" s="87">
        <f>SUM(F20:F44)</f>
        <v>74617138</v>
      </c>
      <c r="G45" s="83"/>
    </row>
    <row r="46" spans="1:7" ht="20.100000000000001" customHeight="1" x14ac:dyDescent="0.2">
      <c r="A46" s="59" t="s">
        <v>151</v>
      </c>
      <c r="B46" s="60" t="s">
        <v>152</v>
      </c>
      <c r="C46" s="243">
        <v>11800000</v>
      </c>
      <c r="D46" s="243">
        <v>11800000</v>
      </c>
      <c r="E46" s="246">
        <f>SUM(F46/D46*100)</f>
        <v>88.448305084745755</v>
      </c>
      <c r="F46" s="240">
        <v>10436900</v>
      </c>
      <c r="G46" s="88"/>
    </row>
    <row r="47" spans="1:7" ht="20.100000000000001" customHeight="1" x14ac:dyDescent="0.2">
      <c r="A47" s="59" t="s">
        <v>153</v>
      </c>
      <c r="B47" s="60" t="s">
        <v>154</v>
      </c>
      <c r="C47" s="244"/>
      <c r="D47" s="244"/>
      <c r="E47" s="247"/>
      <c r="F47" s="241"/>
      <c r="G47" s="88"/>
    </row>
    <row r="48" spans="1:7" ht="20.100000000000001" customHeight="1" thickBot="1" x14ac:dyDescent="0.25">
      <c r="A48" s="59" t="s">
        <v>155</v>
      </c>
      <c r="B48" s="60" t="s">
        <v>213</v>
      </c>
      <c r="C48" s="245"/>
      <c r="D48" s="245"/>
      <c r="E48" s="248"/>
      <c r="F48" s="242"/>
      <c r="G48" s="88"/>
    </row>
    <row r="49" spans="1:9" ht="25.5" customHeight="1" thickBot="1" x14ac:dyDescent="0.25">
      <c r="A49" s="238" t="s">
        <v>22</v>
      </c>
      <c r="B49" s="238"/>
      <c r="C49" s="87">
        <f>SUM(C46)</f>
        <v>11800000</v>
      </c>
      <c r="D49" s="87">
        <f>SUM(D46)</f>
        <v>11800000</v>
      </c>
      <c r="E49" s="127">
        <f>F49/D49*100</f>
        <v>88.448305084745755</v>
      </c>
      <c r="F49" s="85">
        <f>SUM(F46:F48)</f>
        <v>10436900</v>
      </c>
      <c r="G49" s="88"/>
    </row>
    <row r="50" spans="1:9" ht="24.95" customHeight="1" x14ac:dyDescent="0.2">
      <c r="A50" s="55" t="s">
        <v>157</v>
      </c>
      <c r="B50" s="56" t="s">
        <v>158</v>
      </c>
      <c r="C50" s="151">
        <v>0</v>
      </c>
      <c r="D50" s="57">
        <v>340200</v>
      </c>
      <c r="E50" s="125">
        <f t="shared" ref="E50:E55" si="3">F50/D50*100</f>
        <v>100</v>
      </c>
      <c r="F50" s="58">
        <v>340200</v>
      </c>
      <c r="G50" s="88"/>
    </row>
    <row r="51" spans="1:9" ht="24.95" customHeight="1" x14ac:dyDescent="0.2">
      <c r="A51" s="59" t="s">
        <v>156</v>
      </c>
      <c r="B51" s="60" t="s">
        <v>159</v>
      </c>
      <c r="C51" s="152">
        <v>11000000</v>
      </c>
      <c r="D51" s="61">
        <v>13275000</v>
      </c>
      <c r="E51" s="125">
        <f t="shared" si="3"/>
        <v>94.910900188323922</v>
      </c>
      <c r="F51" s="62">
        <v>12599422</v>
      </c>
      <c r="G51" s="89"/>
    </row>
    <row r="52" spans="1:9" ht="24.95" customHeight="1" thickBot="1" x14ac:dyDescent="0.25">
      <c r="A52" s="63" t="s">
        <v>160</v>
      </c>
      <c r="B52" s="64" t="s">
        <v>161</v>
      </c>
      <c r="C52" s="153">
        <v>5330000</v>
      </c>
      <c r="D52" s="65">
        <v>5330000</v>
      </c>
      <c r="E52" s="125">
        <f t="shared" si="3"/>
        <v>61.168048780487808</v>
      </c>
      <c r="F52" s="66">
        <v>3260257</v>
      </c>
      <c r="G52" s="89"/>
    </row>
    <row r="53" spans="1:9" ht="24.95" customHeight="1" thickBot="1" x14ac:dyDescent="0.25">
      <c r="A53" s="239" t="s">
        <v>26</v>
      </c>
      <c r="B53" s="239"/>
      <c r="C53" s="90">
        <f>SUM(C50:C52)</f>
        <v>16330000</v>
      </c>
      <c r="D53" s="90">
        <f>SUM(D50:D52)</f>
        <v>18945200</v>
      </c>
      <c r="E53" s="128">
        <f t="shared" si="3"/>
        <v>85.509147435762088</v>
      </c>
      <c r="F53" s="91">
        <f>SUM(F50:F52)</f>
        <v>16199879</v>
      </c>
      <c r="G53" s="88"/>
    </row>
    <row r="54" spans="1:9" ht="20.100000000000001" customHeight="1" x14ac:dyDescent="0.2">
      <c r="A54" s="55" t="s">
        <v>162</v>
      </c>
      <c r="B54" s="56" t="s">
        <v>163</v>
      </c>
      <c r="C54" s="151">
        <v>5200000</v>
      </c>
      <c r="D54" s="57">
        <v>5200000</v>
      </c>
      <c r="E54" s="129">
        <f t="shared" si="3"/>
        <v>73.65384615384616</v>
      </c>
      <c r="F54" s="58">
        <v>3830000</v>
      </c>
      <c r="G54" s="88"/>
    </row>
    <row r="55" spans="1:9" ht="20.100000000000001" customHeight="1" x14ac:dyDescent="0.2">
      <c r="A55" s="59" t="s">
        <v>164</v>
      </c>
      <c r="B55" s="60" t="s">
        <v>165</v>
      </c>
      <c r="C55" s="152">
        <v>0</v>
      </c>
      <c r="D55" s="61">
        <v>178000</v>
      </c>
      <c r="E55" s="129">
        <f t="shared" si="3"/>
        <v>100</v>
      </c>
      <c r="F55" s="62">
        <v>178000</v>
      </c>
      <c r="G55" s="88"/>
    </row>
    <row r="56" spans="1:9" ht="20.100000000000001" customHeight="1" x14ac:dyDescent="0.2">
      <c r="A56" s="59" t="s">
        <v>166</v>
      </c>
      <c r="B56" s="60" t="s">
        <v>167</v>
      </c>
      <c r="C56" s="152">
        <v>150000</v>
      </c>
      <c r="D56" s="61">
        <v>633645</v>
      </c>
      <c r="E56" s="129">
        <f t="shared" ref="E56:E68" si="4">F56/D56*100</f>
        <v>38.451341050588262</v>
      </c>
      <c r="F56" s="62">
        <v>243645</v>
      </c>
      <c r="G56" s="89"/>
    </row>
    <row r="57" spans="1:9" ht="20.100000000000001" customHeight="1" x14ac:dyDescent="0.2">
      <c r="A57" s="59" t="s">
        <v>168</v>
      </c>
      <c r="B57" s="60" t="s">
        <v>169</v>
      </c>
      <c r="C57" s="152">
        <v>240000</v>
      </c>
      <c r="D57" s="61">
        <v>5441127</v>
      </c>
      <c r="E57" s="129">
        <f t="shared" si="4"/>
        <v>20.78426031959923</v>
      </c>
      <c r="F57" s="62">
        <v>1130898</v>
      </c>
      <c r="G57" s="89"/>
      <c r="I57" s="79"/>
    </row>
    <row r="58" spans="1:9" ht="20.100000000000001" customHeight="1" x14ac:dyDescent="0.2">
      <c r="A58" s="59" t="s">
        <v>170</v>
      </c>
      <c r="B58" s="60" t="s">
        <v>171</v>
      </c>
      <c r="C58" s="152">
        <v>1515000</v>
      </c>
      <c r="D58" s="61">
        <v>2915859</v>
      </c>
      <c r="E58" s="129">
        <f t="shared" si="4"/>
        <v>39.210709434166738</v>
      </c>
      <c r="F58" s="62">
        <v>1143329</v>
      </c>
      <c r="G58" s="89"/>
    </row>
    <row r="59" spans="1:9" ht="20.100000000000001" customHeight="1" x14ac:dyDescent="0.2">
      <c r="A59" s="59" t="s">
        <v>172</v>
      </c>
      <c r="B59" s="60" t="s">
        <v>173</v>
      </c>
      <c r="C59" s="152">
        <v>3165000</v>
      </c>
      <c r="D59" s="61">
        <v>230350521</v>
      </c>
      <c r="E59" s="129">
        <f t="shared" si="4"/>
        <v>35.295079710282053</v>
      </c>
      <c r="F59" s="62">
        <v>81302400</v>
      </c>
      <c r="G59" s="89"/>
    </row>
    <row r="60" spans="1:9" ht="20.100000000000001" customHeight="1" x14ac:dyDescent="0.2">
      <c r="A60" s="59" t="s">
        <v>174</v>
      </c>
      <c r="B60" s="60" t="s">
        <v>175</v>
      </c>
      <c r="C60" s="152">
        <v>6615629</v>
      </c>
      <c r="D60" s="61">
        <v>6309485</v>
      </c>
      <c r="E60" s="129">
        <f t="shared" si="4"/>
        <v>100</v>
      </c>
      <c r="F60" s="62">
        <v>6309485</v>
      </c>
      <c r="G60" s="89"/>
    </row>
    <row r="61" spans="1:9" ht="20.100000000000001" customHeight="1" thickBot="1" x14ac:dyDescent="0.25">
      <c r="A61" s="63" t="s">
        <v>176</v>
      </c>
      <c r="B61" s="64" t="s">
        <v>177</v>
      </c>
      <c r="C61" s="153">
        <v>2621220</v>
      </c>
      <c r="D61" s="65">
        <v>62058868</v>
      </c>
      <c r="E61" s="129">
        <f t="shared" si="4"/>
        <v>37.595286140249932</v>
      </c>
      <c r="F61" s="66">
        <v>23331209</v>
      </c>
      <c r="G61" s="89"/>
    </row>
    <row r="62" spans="1:9" ht="24.95" customHeight="1" thickBot="1" x14ac:dyDescent="0.25">
      <c r="A62" s="238" t="s">
        <v>178</v>
      </c>
      <c r="B62" s="238"/>
      <c r="C62" s="161">
        <f>SUM(C54:C61)</f>
        <v>19506849</v>
      </c>
      <c r="D62" s="92">
        <f>SUM(D54:D61)</f>
        <v>313087505</v>
      </c>
      <c r="E62" s="130">
        <f t="shared" si="4"/>
        <v>37.519531799903675</v>
      </c>
      <c r="F62" s="85">
        <f>SUM(F54:F61)</f>
        <v>117468966</v>
      </c>
      <c r="G62" s="89"/>
    </row>
    <row r="63" spans="1:9" ht="24.95" customHeight="1" thickBot="1" x14ac:dyDescent="0.25">
      <c r="A63" s="93" t="s">
        <v>194</v>
      </c>
      <c r="B63" s="94" t="s">
        <v>195</v>
      </c>
      <c r="C63" s="159">
        <v>0</v>
      </c>
      <c r="D63" s="84">
        <v>0</v>
      </c>
      <c r="E63" s="130">
        <v>0</v>
      </c>
      <c r="F63" s="95">
        <v>0</v>
      </c>
      <c r="G63" s="89"/>
    </row>
    <row r="64" spans="1:9" ht="24.95" customHeight="1" thickBot="1" x14ac:dyDescent="0.25">
      <c r="A64" s="93" t="s">
        <v>217</v>
      </c>
      <c r="B64" s="94" t="s">
        <v>218</v>
      </c>
      <c r="C64" s="159">
        <v>0</v>
      </c>
      <c r="D64" s="168">
        <v>0</v>
      </c>
      <c r="E64" s="130">
        <v>0</v>
      </c>
      <c r="F64" s="95">
        <v>0</v>
      </c>
      <c r="G64" s="89"/>
    </row>
    <row r="65" spans="1:7" ht="24.95" customHeight="1" thickBot="1" x14ac:dyDescent="0.25">
      <c r="A65" s="96" t="s">
        <v>41</v>
      </c>
      <c r="B65" s="97" t="s">
        <v>179</v>
      </c>
      <c r="C65" s="159">
        <v>7740155</v>
      </c>
      <c r="D65" s="169">
        <v>7880348</v>
      </c>
      <c r="E65" s="130">
        <f t="shared" si="4"/>
        <v>100</v>
      </c>
      <c r="F65" s="98">
        <v>7880348</v>
      </c>
      <c r="G65" s="89"/>
    </row>
    <row r="66" spans="1:7" ht="24.95" customHeight="1" thickBot="1" x14ac:dyDescent="0.25">
      <c r="A66" s="99" t="s">
        <v>180</v>
      </c>
      <c r="B66" s="97" t="s">
        <v>181</v>
      </c>
      <c r="C66" s="162">
        <v>187585884</v>
      </c>
      <c r="D66" s="100">
        <v>184161823</v>
      </c>
      <c r="E66" s="130">
        <f t="shared" si="4"/>
        <v>99.059925682859912</v>
      </c>
      <c r="F66" s="95">
        <v>182430565</v>
      </c>
      <c r="G66" s="89"/>
    </row>
    <row r="67" spans="1:7" ht="24.95" customHeight="1" thickBot="1" x14ac:dyDescent="0.25">
      <c r="A67" s="236" t="s">
        <v>36</v>
      </c>
      <c r="B67" s="101" t="s">
        <v>182</v>
      </c>
      <c r="C67" s="162">
        <v>9749307</v>
      </c>
      <c r="D67" s="162">
        <v>76458692</v>
      </c>
      <c r="E67" s="132">
        <f t="shared" si="4"/>
        <v>0</v>
      </c>
      <c r="F67" s="102"/>
      <c r="G67" s="89"/>
    </row>
    <row r="68" spans="1:7" ht="20.25" customHeight="1" thickBot="1" x14ac:dyDescent="0.25">
      <c r="A68" s="236"/>
      <c r="B68" s="103" t="s">
        <v>183</v>
      </c>
      <c r="C68" s="167">
        <v>195696849</v>
      </c>
      <c r="D68" s="167">
        <v>48529410</v>
      </c>
      <c r="E68" s="133">
        <f t="shared" si="4"/>
        <v>0</v>
      </c>
      <c r="F68" s="104"/>
      <c r="G68" s="89"/>
    </row>
    <row r="69" spans="1:7" ht="20.25" customHeight="1" thickBot="1" x14ac:dyDescent="0.25">
      <c r="A69" s="236"/>
      <c r="B69" s="105" t="s">
        <v>39</v>
      </c>
      <c r="C69" s="166">
        <v>0</v>
      </c>
      <c r="D69" s="166">
        <v>0</v>
      </c>
      <c r="E69" s="131">
        <v>0</v>
      </c>
      <c r="F69" s="106"/>
      <c r="G69" s="89"/>
    </row>
    <row r="70" spans="1:7" ht="22.5" customHeight="1" thickBot="1" x14ac:dyDescent="0.3">
      <c r="A70" s="237" t="s">
        <v>184</v>
      </c>
      <c r="B70" s="237"/>
      <c r="C70" s="107">
        <f>SUM(C17+C19+C45+C49+C53+C62+C65+C66+C67+C68)</f>
        <v>571700664</v>
      </c>
      <c r="D70" s="107">
        <f>SUM(D17+D19+D45+D49+D53+D62+D65+D66+D67+D68+D64)</f>
        <v>813538546</v>
      </c>
      <c r="E70" s="124">
        <f>F70/D70*100</f>
        <v>57.563132847549184</v>
      </c>
      <c r="F70" s="107">
        <f>F17+F19+F45+F49+F53+F62+F63+F65+F66+F67+F68+F69+F64</f>
        <v>468298274</v>
      </c>
      <c r="G70" s="89"/>
    </row>
    <row r="73" spans="1:7" x14ac:dyDescent="0.2">
      <c r="B73" s="80"/>
      <c r="C73" s="109"/>
      <c r="D73" s="109"/>
      <c r="E73" s="109"/>
      <c r="F73" s="109"/>
    </row>
  </sheetData>
  <sheetProtection algorithmName="SHA-512" hashValue="QuXZ1/IGGJLf7cYrOoHIV5d5lwxMuI9F4N5EwWF0/Bh6ZP+drC+GN9WfQrbvvwwPRE5U/OR0WI25axxtGgAtZA==" saltValue="tqa6NPoNSdLFNnvcqO5K4A==" spinCount="100000" sheet="1" objects="1" scenarios="1"/>
  <mergeCells count="19">
    <mergeCell ref="F46:F48"/>
    <mergeCell ref="C46:C48"/>
    <mergeCell ref="D46:D48"/>
    <mergeCell ref="E46:E48"/>
    <mergeCell ref="A62:B62"/>
    <mergeCell ref="A67:A69"/>
    <mergeCell ref="A70:B70"/>
    <mergeCell ref="A17:B17"/>
    <mergeCell ref="A19:B19"/>
    <mergeCell ref="A45:B45"/>
    <mergeCell ref="A49:B49"/>
    <mergeCell ref="A53:B53"/>
    <mergeCell ref="A2:F2"/>
    <mergeCell ref="A3:F3"/>
    <mergeCell ref="A5:F5"/>
    <mergeCell ref="A6:A7"/>
    <mergeCell ref="B6:B7"/>
    <mergeCell ref="F6:F7"/>
    <mergeCell ref="C6:E6"/>
  </mergeCells>
  <pageMargins left="0.78740157480314965" right="0.78740157480314965" top="0.78740157480314965" bottom="0.78740157480314965" header="0.51181102362204722" footer="0.51181102362204722"/>
  <pageSetup paperSize="9" scale="82" firstPageNumber="0" fitToHeight="4" orientation="portrait" horizontalDpi="300" verticalDpi="30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Mérleg(önkormányzat (2022)</vt:lpstr>
      <vt:lpstr>Bevételek(önkormányzat 2022</vt:lpstr>
      <vt:lpstr>Kiadások(önkormányzat 2022)</vt:lpstr>
      <vt:lpstr>'Bevételek(önkormányzat 2022'!Nyomtatási_terület</vt:lpstr>
      <vt:lpstr>'Kiadások(önkormányzat 2022)'!Nyomtatási_terület</vt:lpstr>
      <vt:lpstr>'Mérleg(önkormányzat (2022)'!Nyomtatási_terület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SzZsuzsi</dc:creator>
  <dc:description/>
  <cp:lastModifiedBy>Rozbora Timea</cp:lastModifiedBy>
  <cp:revision>7</cp:revision>
  <cp:lastPrinted>2023-04-26T08:58:15Z</cp:lastPrinted>
  <dcterms:created xsi:type="dcterms:W3CDTF">2016-01-02T07:45:43Z</dcterms:created>
  <dcterms:modified xsi:type="dcterms:W3CDTF">2023-05-10T08:02:35Z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