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excel\penzugy\R.Timi\Előirányzatok\2022\Beszámoló\"/>
    </mc:Choice>
  </mc:AlternateContent>
  <xr:revisionPtr revIDLastSave="0" documentId="13_ncr:1_{11E9B3F8-7136-48CA-BFE9-F08BCE9A8AE6}" xr6:coauthVersionLast="47" xr6:coauthVersionMax="47" xr10:uidLastSave="{00000000-0000-0000-0000-000000000000}"/>
  <workbookProtection workbookAlgorithmName="SHA-512" workbookHashValue="nUZ6EcW65/2NAm0OcfR0uBMcAXr/5teCtZbZQoZVJ9yd/6sN8lgxpyWOurPEvjrIbNfTLfQA0SNPkTruwAkuRA==" workbookSaltValue="aFvB1wXL4Yd7YppbBVJhaA==" workbookSpinCount="100000" lockStructure="1"/>
  <bookViews>
    <workbookView xWindow="-120" yWindow="-120" windowWidth="29040" windowHeight="15840" xr2:uid="{00000000-000D-0000-FFFF-FFFF00000000}"/>
  </bookViews>
  <sheets>
    <sheet name="Mérleg" sheetId="4" r:id="rId1"/>
    <sheet name="Bevételek" sheetId="7" r:id="rId2"/>
    <sheet name="Kiadások" sheetId="3" r:id="rId3"/>
  </sheets>
  <definedNames>
    <definedName name="_xlnm.Print_Area" localSheetId="1">Bevételek!$A$1:$G$19</definedName>
    <definedName name="_xlnm.Print_Area" localSheetId="2">Kiadások!$A$1:$G$43</definedName>
    <definedName name="_xlnm.Print_Area" localSheetId="0">Mérleg!$A$1:$L$26</definedName>
  </definedNames>
  <calcPr calcId="181029" iterateDelta="1E-4"/>
</workbook>
</file>

<file path=xl/calcChain.xml><?xml version="1.0" encoding="utf-8"?>
<calcChain xmlns="http://schemas.openxmlformats.org/spreadsheetml/2006/main">
  <c r="C19" i="4" l="1"/>
  <c r="C10" i="4"/>
  <c r="D10" i="4"/>
  <c r="F10" i="4"/>
  <c r="F12" i="7"/>
  <c r="D12" i="7"/>
  <c r="C12" i="7"/>
  <c r="E9" i="7" l="1"/>
  <c r="F30" i="3"/>
  <c r="F35" i="3" s="1"/>
  <c r="E31" i="3"/>
  <c r="C34" i="3"/>
  <c r="D34" i="3"/>
  <c r="F34" i="3"/>
  <c r="E9" i="3"/>
  <c r="D14" i="4"/>
  <c r="F14" i="4"/>
  <c r="C14" i="4"/>
  <c r="D12" i="4"/>
  <c r="F12" i="4"/>
  <c r="C12" i="4"/>
  <c r="D11" i="4"/>
  <c r="F11" i="4"/>
  <c r="C11" i="4"/>
  <c r="F9" i="4"/>
  <c r="D9" i="4"/>
  <c r="C9" i="4"/>
  <c r="E14" i="4" l="1"/>
  <c r="E11" i="4"/>
  <c r="F13" i="4"/>
  <c r="F15" i="4" s="1"/>
  <c r="D13" i="4"/>
  <c r="D15" i="4" s="1"/>
  <c r="F15" i="7" l="1"/>
  <c r="D15" i="7"/>
  <c r="C15" i="7"/>
  <c r="L14" i="4" l="1"/>
  <c r="J14" i="4"/>
  <c r="I14" i="4"/>
  <c r="C30" i="3"/>
  <c r="I11" i="4" s="1"/>
  <c r="D30" i="3"/>
  <c r="J11" i="4" s="1"/>
  <c r="C18" i="3"/>
  <c r="I10" i="4" s="1"/>
  <c r="D18" i="3"/>
  <c r="J10" i="4" s="1"/>
  <c r="D15" i="3"/>
  <c r="J9" i="4" s="1"/>
  <c r="C15" i="3"/>
  <c r="I9" i="4" s="1"/>
  <c r="F15" i="3"/>
  <c r="E14" i="3"/>
  <c r="J13" i="4" l="1"/>
  <c r="J15" i="4" s="1"/>
  <c r="D35" i="3"/>
  <c r="C35" i="3"/>
  <c r="I13" i="4"/>
  <c r="I15" i="4" s="1"/>
  <c r="C13" i="4"/>
  <c r="C15" i="4" s="1"/>
  <c r="E33" i="3" l="1"/>
  <c r="E32" i="3"/>
  <c r="E29" i="3"/>
  <c r="E10" i="7"/>
  <c r="E13" i="7"/>
  <c r="E10" i="4"/>
  <c r="E11" i="3"/>
  <c r="F18" i="3"/>
  <c r="E34" i="3" l="1"/>
  <c r="K14" i="4" l="1"/>
  <c r="E20" i="3"/>
  <c r="E27" i="3"/>
  <c r="E24" i="3"/>
  <c r="E28" i="3"/>
  <c r="E25" i="3"/>
  <c r="E26" i="3"/>
  <c r="E10" i="3"/>
  <c r="E13" i="3"/>
  <c r="E11" i="7"/>
  <c r="E22" i="3" l="1"/>
  <c r="E23" i="3"/>
  <c r="E21" i="3"/>
  <c r="E15" i="3"/>
  <c r="E12" i="7"/>
  <c r="E15" i="7"/>
  <c r="E8" i="3" l="1"/>
  <c r="L9" i="4" l="1"/>
  <c r="K9" i="4" l="1"/>
  <c r="E19" i="3" l="1"/>
  <c r="L10" i="4" l="1"/>
  <c r="E18" i="3"/>
  <c r="K10" i="4" l="1"/>
  <c r="E16" i="3"/>
  <c r="L11" i="4" l="1"/>
  <c r="E30" i="3"/>
  <c r="L13" i="4" l="1"/>
  <c r="K11" i="4"/>
  <c r="K13" i="4" l="1"/>
  <c r="L15" i="4"/>
  <c r="K15" i="4" s="1"/>
  <c r="E35" i="3"/>
  <c r="E13" i="4" l="1"/>
  <c r="E15" i="4"/>
</calcChain>
</file>

<file path=xl/sharedStrings.xml><?xml version="1.0" encoding="utf-8"?>
<sst xmlns="http://schemas.openxmlformats.org/spreadsheetml/2006/main" count="123" uniqueCount="97">
  <si>
    <t>Főkönyvi szám</t>
  </si>
  <si>
    <t>Kiadások összesen</t>
  </si>
  <si>
    <t>0981311</t>
  </si>
  <si>
    <t>098161</t>
  </si>
  <si>
    <t>05110111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</si>
  <si>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</si>
  <si>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</si>
  <si>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</si>
  <si>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</si>
  <si>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</si>
  <si>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</si>
  <si>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</si>
  <si>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</si>
  <si>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</si>
  <si>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</si>
  <si>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</si>
  <si>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</si>
  <si>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</si>
  <si>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</si>
  <si>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</si>
  <si>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</si>
  <si>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Közlekedési költségtérítés</t>
  </si>
  <si>
    <t>Egyéb költségtérítések</t>
  </si>
  <si>
    <t>Foglalkoztatottak egyéb személyi juttatásai</t>
  </si>
  <si>
    <t>Szociális hozzájárulási adó</t>
  </si>
  <si>
    <t>Más járulék fizetési kötelezettség</t>
  </si>
  <si>
    <t>Szakmai anyagok beszerzése</t>
  </si>
  <si>
    <t>Üzemeltetési anyagok beszerzése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</si>
  <si>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</si>
  <si>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</si>
  <si>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</si>
  <si>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</si>
  <si>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</si>
  <si>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</si>
  <si>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</si>
  <si>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</si>
  <si>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</si>
  <si>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</si>
  <si>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</si>
  <si>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</si>
  <si>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</si>
  <si>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</si>
  <si>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</si>
  <si>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</si>
  <si>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adatok: Ft-ban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</si>
  <si>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</si>
  <si>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</si>
  <si>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</si>
  <si>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</si>
  <si>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</si>
  <si>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</si>
  <si>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</si>
  <si>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%</t>
  </si>
  <si>
    <t>Eredeti EI</t>
  </si>
  <si>
    <t>051</t>
  </si>
  <si>
    <t>09411</t>
  </si>
  <si>
    <t xml:space="preserve">Egyéb működési bevételek </t>
  </si>
  <si>
    <t>Egyéb működési bevételek</t>
  </si>
  <si>
    <t>0511071</t>
  </si>
  <si>
    <t>Béren kívüli juttatások</t>
  </si>
  <si>
    <t>053211</t>
  </si>
  <si>
    <t>Informatikai szolgáltatások igénybevétele</t>
  </si>
  <si>
    <t xml:space="preserve">Egyéb kommunikációs szolgáltatások </t>
  </si>
  <si>
    <t>053221</t>
  </si>
  <si>
    <t>09161</t>
  </si>
  <si>
    <t>Tárgyévi működési bevételek</t>
  </si>
  <si>
    <t>053341</t>
  </si>
  <si>
    <t>053311</t>
  </si>
  <si>
    <t>05641</t>
  </si>
  <si>
    <t>Egyéb tárgyi eszközök beszerzése</t>
  </si>
  <si>
    <t>05671</t>
  </si>
  <si>
    <t>Beruházási célú, előzetesen felszámított általános forgalmi adó</t>
  </si>
  <si>
    <t>-ebből fenntartói támogatás (Piliscsév Község Önk.)</t>
  </si>
  <si>
    <t xml:space="preserve">Egyéb működési célú támogatások bevételei államháztartáson belülről </t>
  </si>
  <si>
    <t>094041</t>
  </si>
  <si>
    <t>Tulajdonosi bevételek</t>
  </si>
  <si>
    <t xml:space="preserve">Közüzemi díjak </t>
  </si>
  <si>
    <t>Karbantartás, kisjavítás szolgáltatások</t>
  </si>
  <si>
    <t>Beruházások, fejlesztések</t>
  </si>
  <si>
    <t>Bevételek összesen</t>
  </si>
  <si>
    <t>056</t>
  </si>
  <si>
    <t>Beruházások</t>
  </si>
  <si>
    <t>053361</t>
  </si>
  <si>
    <t>Egyéb szakmai szolgáltatások</t>
  </si>
  <si>
    <t>III.sz. EI mód.</t>
  </si>
  <si>
    <t>III. sz. EI mód.</t>
  </si>
  <si>
    <t>Munkavégzésre irányuló egyéb jogviszonyban  nem saját foglalkoztatottnak fizetett juttatások teljesítése</t>
  </si>
  <si>
    <t>094</t>
  </si>
  <si>
    <t>091</t>
  </si>
  <si>
    <t>Piliscsévi "Aranykapu" Óvoda-Bölcsőde</t>
  </si>
  <si>
    <t>2022. évi költségvetési beszámoló</t>
  </si>
  <si>
    <t>Teljesítés 2022.12.31.</t>
  </si>
  <si>
    <t>2022. évi pénzmaradvány:</t>
  </si>
  <si>
    <t>0511041</t>
  </si>
  <si>
    <t>Készenléti, ügyeleti, helyettesítési díj</t>
  </si>
  <si>
    <t>05631</t>
  </si>
  <si>
    <t>Informatikai eszközök beszerzése, létesítése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</si>
</sst>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0\ &quot;Ft&quot;"/>
  </numFmts>
  <fonts count="20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b/>
      <sz val="10"/>
      <name val="Verdana"/>
      <family val="2"/>
      <charset val="238"/>
    </font>
    <font>
      <b/>
      <sz val="7"/>
      <name val="Verdana"/>
      <family val="2"/>
      <charset val="238"/>
    </font>
    <font>
      <sz val="7"/>
      <name val="Verdana"/>
      <family val="2"/>
      <charset val="238"/>
    </font>
    <font>
      <i/>
      <sz val="7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i/>
      <sz val="8"/>
      <name val="Verdana"/>
      <family val="2"/>
      <charset val="238"/>
    </font>
    <font>
      <i/>
      <sz val="8"/>
      <name val="Verdan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64" fontId="7" fillId="0" borderId="0" quotePrefix="1" applyFont="0" applyFill="0" applyBorder="0" applyAlignment="0">
      <protection locked="0"/>
    </xf>
    <xf numFmtId="9" fontId="7" fillId="0" borderId="0" quotePrefix="1" applyFont="0" applyFill="0" applyBorder="0" applyAlignment="0">
      <protection locked="0"/>
    </xf>
  </cellStyleXfs>
  <cellXfs count="209">
    <xf numFmtId="0" fontId="0" fillId="0" borderId="0" xfId="0"/>
    <xf numFmtId="0" fontId="2" fillId="0" borderId="0" xfId="0" applyFont="1"/>
    <xf numFmtId="0" fontId="8" fillId="0" borderId="0" xfId="0" applyFont="1" applyAlignment="1">
      <alignment horizontal="right"/>
    </xf>
    <xf numFmtId="3" fontId="1" fillId="3" borderId="0" xfId="0" applyNumberFormat="1" applyFont="1" applyFill="1" applyAlignment="1">
      <alignment horizontal="right" vertical="center" wrapText="1" shrinkToFit="1"/>
    </xf>
    <xf numFmtId="3" fontId="9" fillId="0" borderId="0" xfId="0" applyNumberFormat="1" applyFont="1"/>
    <xf numFmtId="3" fontId="0" fillId="0" borderId="0" xfId="0" applyNumberFormat="1"/>
    <xf numFmtId="3" fontId="5" fillId="0" borderId="0" xfId="1" applyNumberFormat="1" applyFont="1" applyFill="1" applyBorder="1" applyAlignment="1">
      <protection locked="0"/>
    </xf>
    <xf numFmtId="3" fontId="5" fillId="0" borderId="0" xfId="1" applyNumberFormat="1" applyFont="1" applyFill="1" applyBorder="1">
      <protection locked="0"/>
    </xf>
    <xf numFmtId="3" fontId="4" fillId="0" borderId="0" xfId="1" applyNumberFormat="1" applyFont="1" applyFill="1" applyBorder="1" applyAlignment="1">
      <alignment horizontal="right"/>
      <protection locked="0"/>
    </xf>
    <xf numFmtId="0" fontId="10" fillId="0" borderId="0" xfId="0" applyFont="1"/>
    <xf numFmtId="3" fontId="11" fillId="0" borderId="0" xfId="1" applyNumberFormat="1" applyFont="1" applyFill="1" applyBorder="1">
      <protection locked="0"/>
    </xf>
    <xf numFmtId="3" fontId="10" fillId="0" borderId="0" xfId="0" applyNumberFormat="1" applyFont="1"/>
    <xf numFmtId="0" fontId="8" fillId="0" borderId="0" xfId="0" applyFont="1"/>
    <xf numFmtId="0" fontId="14" fillId="0" borderId="0" xfId="0" applyFont="1"/>
    <xf numFmtId="0" fontId="15" fillId="0" borderId="0" xfId="0" applyFont="1" applyAlignment="1">
      <alignment horizontal="right"/>
    </xf>
    <xf numFmtId="0" fontId="13" fillId="5" borderId="15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 wrapText="1" shrinkToFit="1"/>
    </xf>
    <xf numFmtId="49" fontId="14" fillId="3" borderId="3" xfId="0" applyNumberFormat="1" applyFont="1" applyFill="1" applyBorder="1" applyAlignment="1">
      <alignment horizontal="left" vertical="center" wrapText="1" shrinkToFit="1"/>
    </xf>
    <xf numFmtId="49" fontId="14" fillId="3" borderId="4" xfId="0" applyNumberFormat="1" applyFont="1" applyFill="1" applyBorder="1" applyAlignment="1">
      <alignment vertical="center" wrapText="1" shrinkToFit="1"/>
    </xf>
    <xf numFmtId="3" fontId="14" fillId="3" borderId="4" xfId="0" applyNumberFormat="1" applyFont="1" applyFill="1" applyBorder="1" applyAlignment="1">
      <alignment vertical="center" wrapText="1" shrinkToFit="1"/>
    </xf>
    <xf numFmtId="3" fontId="14" fillId="3" borderId="4" xfId="0" applyNumberFormat="1" applyFont="1" applyFill="1" applyBorder="1" applyAlignment="1">
      <alignment horizontal="center" vertical="center" wrapText="1" shrinkToFit="1"/>
    </xf>
    <xf numFmtId="3" fontId="14" fillId="3" borderId="16" xfId="0" applyNumberFormat="1" applyFont="1" applyFill="1" applyBorder="1" applyAlignment="1">
      <alignment vertical="center" wrapText="1" shrinkToFit="1"/>
    </xf>
    <xf numFmtId="49" fontId="14" fillId="3" borderId="6" xfId="0" applyNumberFormat="1" applyFont="1" applyFill="1" applyBorder="1" applyAlignment="1">
      <alignment vertical="center" wrapText="1" shrinkToFit="1"/>
    </xf>
    <xf numFmtId="49" fontId="15" fillId="3" borderId="2" xfId="0" applyNumberFormat="1" applyFont="1" applyFill="1" applyBorder="1" applyAlignment="1">
      <alignment vertical="center" wrapText="1" shrinkToFit="1"/>
    </xf>
    <xf numFmtId="49" fontId="14" fillId="0" borderId="9" xfId="0" applyNumberFormat="1" applyFont="1" applyBorder="1" applyAlignment="1">
      <alignment horizontal="left" vertical="center" wrapText="1" shrinkToFit="1"/>
    </xf>
    <xf numFmtId="0" fontId="14" fillId="0" borderId="10" xfId="0" applyFont="1" applyBorder="1" applyAlignment="1">
      <alignment horizontal="left" vertical="center" wrapText="1" shrinkToFit="1"/>
    </xf>
    <xf numFmtId="3" fontId="14" fillId="0" borderId="10" xfId="0" applyNumberFormat="1" applyFont="1" applyBorder="1" applyAlignment="1">
      <alignment horizontal="right" vertical="center" wrapText="1" shrinkToFit="1"/>
    </xf>
    <xf numFmtId="3" fontId="14" fillId="3" borderId="4" xfId="0" applyNumberFormat="1" applyFont="1" applyFill="1" applyBorder="1" applyAlignment="1">
      <alignment horizontal="right" vertical="center" wrapText="1" shrinkToFit="1"/>
    </xf>
    <xf numFmtId="3" fontId="14" fillId="0" borderId="17" xfId="0" applyNumberFormat="1" applyFont="1" applyBorder="1" applyAlignment="1">
      <alignment horizontal="right" vertical="center" wrapText="1" shrinkToFit="1"/>
    </xf>
    <xf numFmtId="49" fontId="14" fillId="0" borderId="3" xfId="0" applyNumberFormat="1" applyFont="1" applyBorder="1" applyAlignment="1">
      <alignment horizontal="left" vertical="center" wrapText="1" shrinkToFit="1"/>
    </xf>
    <xf numFmtId="0" fontId="14" fillId="0" borderId="4" xfId="0" applyFont="1" applyBorder="1" applyAlignment="1">
      <alignment horizontal="left" vertical="center" wrapText="1" shrinkToFit="1"/>
    </xf>
    <xf numFmtId="3" fontId="14" fillId="0" borderId="4" xfId="0" applyNumberFormat="1" applyFont="1" applyBorder="1" applyAlignment="1">
      <alignment horizontal="right" vertical="center" wrapText="1" shrinkToFit="1"/>
    </xf>
    <xf numFmtId="3" fontId="14" fillId="0" borderId="16" xfId="0" applyNumberFormat="1" applyFont="1" applyBorder="1" applyAlignment="1">
      <alignment horizontal="right" vertical="center" wrapText="1" shrinkToFit="1"/>
    </xf>
    <xf numFmtId="3" fontId="14" fillId="3" borderId="16" xfId="0" applyNumberFormat="1" applyFont="1" applyFill="1" applyBorder="1" applyAlignment="1">
      <alignment horizontal="right" vertical="center" wrapText="1" shrinkToFit="1"/>
    </xf>
    <xf numFmtId="0" fontId="13" fillId="0" borderId="0" xfId="0" applyFont="1" applyAlignment="1">
      <alignment horizontal="center"/>
    </xf>
    <xf numFmtId="3" fontId="13" fillId="0" borderId="0" xfId="0" applyNumberFormat="1" applyFont="1"/>
    <xf numFmtId="3" fontId="13" fillId="0" borderId="0" xfId="0" applyNumberFormat="1" applyFont="1" applyAlignment="1">
      <alignment horizontal="center"/>
    </xf>
    <xf numFmtId="0" fontId="16" fillId="9" borderId="17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 shrinkToFit="1"/>
    </xf>
    <xf numFmtId="0" fontId="16" fillId="6" borderId="19" xfId="0" applyFont="1" applyFill="1" applyBorder="1" applyAlignment="1">
      <alignment horizontal="center" vertical="center" wrapText="1" shrinkToFit="1"/>
    </xf>
    <xf numFmtId="49" fontId="17" fillId="3" borderId="3" xfId="0" applyNumberFormat="1" applyFont="1" applyFill="1" applyBorder="1" applyAlignment="1">
      <alignment vertical="center" wrapText="1" shrinkToFit="1"/>
    </xf>
    <xf numFmtId="49" fontId="17" fillId="0" borderId="4" xfId="0" applyNumberFormat="1" applyFont="1" applyBorder="1" applyAlignment="1">
      <alignment horizontal="left" vertical="center" wrapText="1" shrinkToFit="1"/>
    </xf>
    <xf numFmtId="3" fontId="17" fillId="0" borderId="27" xfId="0" applyNumberFormat="1" applyFont="1" applyBorder="1" applyAlignment="1">
      <alignment horizontal="right" vertical="center" wrapText="1" shrinkToFit="1"/>
    </xf>
    <xf numFmtId="3" fontId="17" fillId="0" borderId="4" xfId="0" applyNumberFormat="1" applyFont="1" applyBorder="1" applyAlignment="1">
      <alignment horizontal="center" vertical="center" wrapText="1" shrinkToFit="1"/>
    </xf>
    <xf numFmtId="3" fontId="17" fillId="0" borderId="16" xfId="0" applyNumberFormat="1" applyFont="1" applyBorder="1" applyAlignment="1">
      <alignment horizontal="right" vertical="center" wrapText="1" shrinkToFit="1"/>
    </xf>
    <xf numFmtId="49" fontId="17" fillId="3" borderId="11" xfId="0" applyNumberFormat="1" applyFont="1" applyFill="1" applyBorder="1" applyAlignment="1">
      <alignment vertical="center" wrapText="1" shrinkToFit="1"/>
    </xf>
    <xf numFmtId="49" fontId="17" fillId="0" borderId="2" xfId="0" applyNumberFormat="1" applyFont="1" applyBorder="1" applyAlignment="1">
      <alignment horizontal="left" vertical="center" wrapText="1" shrinkToFit="1"/>
    </xf>
    <xf numFmtId="3" fontId="17" fillId="0" borderId="15" xfId="0" applyNumberFormat="1" applyFont="1" applyBorder="1" applyAlignment="1">
      <alignment horizontal="right" vertical="center" wrapText="1" shrinkToFit="1"/>
    </xf>
    <xf numFmtId="49" fontId="17" fillId="3" borderId="5" xfId="0" applyNumberFormat="1" applyFont="1" applyFill="1" applyBorder="1" applyAlignment="1">
      <alignment vertical="center" wrapText="1" shrinkToFit="1"/>
    </xf>
    <xf numFmtId="49" fontId="17" fillId="0" borderId="6" xfId="0" applyNumberFormat="1" applyFont="1" applyBorder="1" applyAlignment="1">
      <alignment horizontal="left" vertical="center" wrapText="1" shrinkToFit="1"/>
    </xf>
    <xf numFmtId="3" fontId="17" fillId="0" borderId="39" xfId="0" applyNumberFormat="1" applyFont="1" applyBorder="1" applyAlignment="1">
      <alignment horizontal="right" vertical="center" wrapText="1" shrinkToFit="1"/>
    </xf>
    <xf numFmtId="3" fontId="18" fillId="8" borderId="8" xfId="0" applyNumberFormat="1" applyFont="1" applyFill="1" applyBorder="1" applyAlignment="1">
      <alignment horizontal="right" vertical="center" wrapText="1" shrinkToFit="1"/>
    </xf>
    <xf numFmtId="3" fontId="18" fillId="8" borderId="7" xfId="0" applyNumberFormat="1" applyFont="1" applyFill="1" applyBorder="1" applyAlignment="1">
      <alignment horizontal="center" vertical="center" wrapText="1" shrinkToFit="1"/>
    </xf>
    <xf numFmtId="49" fontId="17" fillId="3" borderId="2" xfId="0" applyNumberFormat="1" applyFont="1" applyFill="1" applyBorder="1" applyAlignment="1">
      <alignment vertical="center" wrapText="1" shrinkToFit="1"/>
    </xf>
    <xf numFmtId="49" fontId="17" fillId="3" borderId="27" xfId="0" applyNumberFormat="1" applyFont="1" applyFill="1" applyBorder="1" applyAlignment="1">
      <alignment horizontal="left" vertical="center" wrapText="1" shrinkToFit="1"/>
    </xf>
    <xf numFmtId="3" fontId="17" fillId="3" borderId="27" xfId="0" applyNumberFormat="1" applyFont="1" applyFill="1" applyBorder="1" applyAlignment="1">
      <alignment horizontal="right" vertical="center" wrapText="1" shrinkToFit="1"/>
    </xf>
    <xf numFmtId="3" fontId="17" fillId="3" borderId="4" xfId="0" applyNumberFormat="1" applyFont="1" applyFill="1" applyBorder="1" applyAlignment="1">
      <alignment horizontal="center" vertical="center" wrapText="1" shrinkToFit="1"/>
    </xf>
    <xf numFmtId="3" fontId="17" fillId="3" borderId="16" xfId="0" applyNumberFormat="1" applyFont="1" applyFill="1" applyBorder="1" applyAlignment="1">
      <alignment horizontal="right" vertical="center" wrapText="1" shrinkToFit="1"/>
    </xf>
    <xf numFmtId="49" fontId="17" fillId="3" borderId="26" xfId="0" applyNumberFormat="1" applyFont="1" applyFill="1" applyBorder="1" applyAlignment="1">
      <alignment horizontal="left" vertical="center" wrapText="1" shrinkToFit="1"/>
    </xf>
    <xf numFmtId="3" fontId="17" fillId="3" borderId="26" xfId="0" applyNumberFormat="1" applyFont="1" applyFill="1" applyBorder="1" applyAlignment="1">
      <alignment horizontal="right" vertical="center" wrapText="1" shrinkToFit="1"/>
    </xf>
    <xf numFmtId="3" fontId="17" fillId="3" borderId="15" xfId="0" applyNumberFormat="1" applyFont="1" applyFill="1" applyBorder="1" applyAlignment="1">
      <alignment horizontal="right" vertical="center" wrapText="1" shrinkToFit="1"/>
    </xf>
    <xf numFmtId="3" fontId="17" fillId="0" borderId="26" xfId="0" applyNumberFormat="1" applyFont="1" applyBorder="1" applyAlignment="1">
      <alignment horizontal="right" vertical="center" wrapText="1" shrinkToFit="1"/>
    </xf>
    <xf numFmtId="49" fontId="17" fillId="0" borderId="26" xfId="0" applyNumberFormat="1" applyFont="1" applyBorder="1" applyAlignment="1">
      <alignment horizontal="left" vertical="center" wrapText="1" shrinkToFit="1"/>
    </xf>
    <xf numFmtId="49" fontId="17" fillId="0" borderId="2" xfId="0" applyNumberFormat="1" applyFont="1" applyBorder="1" applyAlignment="1">
      <alignment vertical="center" wrapText="1" shrinkToFit="1"/>
    </xf>
    <xf numFmtId="49" fontId="17" fillId="0" borderId="11" xfId="0" applyNumberFormat="1" applyFont="1" applyBorder="1" applyAlignment="1">
      <alignment vertical="center" wrapText="1" shrinkToFit="1"/>
    </xf>
    <xf numFmtId="49" fontId="17" fillId="0" borderId="5" xfId="0" applyNumberFormat="1" applyFont="1" applyBorder="1" applyAlignment="1">
      <alignment vertical="center" wrapText="1" shrinkToFit="1"/>
    </xf>
    <xf numFmtId="3" fontId="17" fillId="0" borderId="38" xfId="0" applyNumberFormat="1" applyFont="1" applyBorder="1" applyAlignment="1">
      <alignment horizontal="right" vertical="center" wrapText="1" shrinkToFit="1"/>
    </xf>
    <xf numFmtId="3" fontId="17" fillId="0" borderId="20" xfId="0" applyNumberFormat="1" applyFont="1" applyBorder="1" applyAlignment="1">
      <alignment horizontal="right" vertical="center" wrapText="1" shrinkToFit="1"/>
    </xf>
    <xf numFmtId="3" fontId="16" fillId="7" borderId="7" xfId="0" applyNumberFormat="1" applyFont="1" applyFill="1" applyBorder="1"/>
    <xf numFmtId="3" fontId="16" fillId="7" borderId="7" xfId="0" applyNumberFormat="1" applyFont="1" applyFill="1" applyBorder="1" applyAlignment="1">
      <alignment horizontal="center"/>
    </xf>
    <xf numFmtId="49" fontId="17" fillId="0" borderId="18" xfId="0" applyNumberFormat="1" applyFont="1" applyBorder="1" applyAlignment="1">
      <alignment horizontal="left" vertical="center" wrapText="1" shrinkToFit="1"/>
    </xf>
    <xf numFmtId="49" fontId="17" fillId="0" borderId="1" xfId="0" applyNumberFormat="1" applyFont="1" applyBorder="1" applyAlignment="1">
      <alignment horizontal="left" vertical="center" wrapText="1" shrinkToFit="1"/>
    </xf>
    <xf numFmtId="3" fontId="17" fillId="0" borderId="42" xfId="0" applyNumberFormat="1" applyFont="1" applyBorder="1" applyAlignment="1">
      <alignment horizontal="right" vertical="center" wrapText="1" shrinkToFit="1"/>
    </xf>
    <xf numFmtId="3" fontId="17" fillId="0" borderId="19" xfId="0" applyNumberFormat="1" applyFont="1" applyBorder="1" applyAlignment="1">
      <alignment horizontal="right" vertical="center" wrapText="1" shrinkToFit="1"/>
    </xf>
    <xf numFmtId="0" fontId="17" fillId="0" borderId="0" xfId="0" applyFont="1"/>
    <xf numFmtId="3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right"/>
    </xf>
    <xf numFmtId="3" fontId="17" fillId="0" borderId="4" xfId="0" applyNumberFormat="1" applyFont="1" applyBorder="1"/>
    <xf numFmtId="0" fontId="17" fillId="0" borderId="4" xfId="0" applyFont="1" applyBorder="1"/>
    <xf numFmtId="49" fontId="19" fillId="0" borderId="3" xfId="2" applyNumberFormat="1" applyFont="1" applyBorder="1" applyAlignment="1">
      <alignment horizontal="right"/>
      <protection locked="0"/>
    </xf>
    <xf numFmtId="0" fontId="17" fillId="0" borderId="2" xfId="0" applyFont="1" applyBorder="1"/>
    <xf numFmtId="49" fontId="19" fillId="0" borderId="11" xfId="1" applyNumberFormat="1" applyFont="1" applyBorder="1" applyAlignment="1">
      <alignment horizontal="right"/>
      <protection locked="0"/>
    </xf>
    <xf numFmtId="3" fontId="17" fillId="0" borderId="2" xfId="0" applyNumberFormat="1" applyFont="1" applyBorder="1"/>
    <xf numFmtId="49" fontId="18" fillId="0" borderId="14" xfId="0" applyNumberFormat="1" applyFont="1" applyBorder="1" applyAlignment="1">
      <alignment horizontal="right"/>
    </xf>
    <xf numFmtId="0" fontId="16" fillId="0" borderId="7" xfId="0" applyFont="1" applyBorder="1"/>
    <xf numFmtId="49" fontId="18" fillId="0" borderId="14" xfId="1" applyNumberFormat="1" applyFont="1" applyBorder="1" applyAlignment="1">
      <alignment horizontal="center"/>
      <protection locked="0"/>
    </xf>
    <xf numFmtId="3" fontId="16" fillId="0" borderId="7" xfId="0" applyNumberFormat="1" applyFont="1" applyBorder="1"/>
    <xf numFmtId="0" fontId="17" fillId="0" borderId="23" xfId="0" applyFont="1" applyBorder="1"/>
    <xf numFmtId="49" fontId="19" fillId="0" borderId="22" xfId="1" applyNumberFormat="1" applyFont="1" applyBorder="1" applyAlignment="1">
      <alignment horizontal="right"/>
      <protection locked="0"/>
    </xf>
    <xf numFmtId="3" fontId="17" fillId="0" borderId="23" xfId="0" applyNumberFormat="1" applyFont="1" applyBorder="1"/>
    <xf numFmtId="49" fontId="17" fillId="0" borderId="26" xfId="0" applyNumberFormat="1" applyFont="1" applyBorder="1" applyAlignment="1">
      <alignment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right"/>
    </xf>
    <xf numFmtId="49" fontId="19" fillId="0" borderId="11" xfId="0" applyNumberFormat="1" applyFont="1" applyBorder="1" applyAlignment="1">
      <alignment horizontal="right"/>
    </xf>
    <xf numFmtId="49" fontId="19" fillId="0" borderId="22" xfId="0" applyNumberFormat="1" applyFont="1" applyBorder="1" applyAlignment="1">
      <alignment horizontal="right"/>
    </xf>
    <xf numFmtId="3" fontId="14" fillId="3" borderId="23" xfId="0" applyNumberFormat="1" applyFont="1" applyFill="1" applyBorder="1" applyAlignment="1">
      <alignment horizontal="right" vertical="center" wrapText="1" shrinkToFit="1"/>
    </xf>
    <xf numFmtId="3" fontId="18" fillId="8" borderId="33" xfId="0" applyNumberFormat="1" applyFont="1" applyFill="1" applyBorder="1" applyAlignment="1">
      <alignment horizontal="right" vertical="center" wrapText="1" shrinkToFit="1"/>
    </xf>
    <xf numFmtId="3" fontId="17" fillId="0" borderId="41" xfId="0" applyNumberFormat="1" applyFont="1" applyBorder="1" applyAlignment="1">
      <alignment horizontal="center" vertical="center" wrapText="1" shrinkToFit="1"/>
    </xf>
    <xf numFmtId="0" fontId="16" fillId="6" borderId="42" xfId="0" applyFont="1" applyFill="1" applyBorder="1" applyAlignment="1">
      <alignment horizontal="center" vertical="center" wrapText="1" shrinkToFit="1"/>
    </xf>
    <xf numFmtId="3" fontId="16" fillId="7" borderId="8" xfId="0" applyNumberFormat="1" applyFont="1" applyFill="1" applyBorder="1"/>
    <xf numFmtId="3" fontId="8" fillId="0" borderId="0" xfId="0" applyNumberFormat="1" applyFont="1"/>
    <xf numFmtId="1" fontId="16" fillId="11" borderId="36" xfId="2" applyNumberFormat="1" applyFont="1" applyFill="1" applyBorder="1" applyAlignment="1">
      <alignment horizontal="center" vertical="center" wrapText="1"/>
      <protection locked="0"/>
    </xf>
    <xf numFmtId="0" fontId="3" fillId="13" borderId="29" xfId="0" applyFont="1" applyFill="1" applyBorder="1"/>
    <xf numFmtId="165" fontId="3" fillId="13" borderId="2" xfId="0" applyNumberFormat="1" applyFont="1" applyFill="1" applyBorder="1"/>
    <xf numFmtId="3" fontId="15" fillId="3" borderId="2" xfId="0" applyNumberFormat="1" applyFont="1" applyFill="1" applyBorder="1" applyAlignment="1">
      <alignment horizontal="right" vertical="center" wrapText="1" shrinkToFit="1"/>
    </xf>
    <xf numFmtId="3" fontId="15" fillId="3" borderId="15" xfId="0" applyNumberFormat="1" applyFont="1" applyFill="1" applyBorder="1" applyAlignment="1">
      <alignment vertical="center" wrapText="1" shrinkToFit="1"/>
    </xf>
    <xf numFmtId="0" fontId="0" fillId="0" borderId="2" xfId="0" applyBorder="1"/>
    <xf numFmtId="0" fontId="0" fillId="0" borderId="0" xfId="0" applyAlignment="1">
      <alignment horizontal="center" vertical="center"/>
    </xf>
    <xf numFmtId="1" fontId="16" fillId="10" borderId="50" xfId="2" applyNumberFormat="1" applyFont="1" applyFill="1" applyBorder="1" applyAlignment="1">
      <alignment horizontal="center" vertical="center" wrapText="1"/>
      <protection locked="0"/>
    </xf>
    <xf numFmtId="1" fontId="16" fillId="10" borderId="1" xfId="2" applyNumberFormat="1" applyFont="1" applyFill="1" applyBorder="1" applyAlignment="1">
      <alignment horizontal="center" vertical="center" wrapText="1"/>
      <protection locked="0"/>
    </xf>
    <xf numFmtId="3" fontId="14" fillId="3" borderId="27" xfId="0" applyNumberFormat="1" applyFont="1" applyFill="1" applyBorder="1" applyAlignment="1">
      <alignment horizontal="center" vertical="center" wrapText="1" shrinkToFit="1"/>
    </xf>
    <xf numFmtId="3" fontId="15" fillId="3" borderId="2" xfId="0" applyNumberFormat="1" applyFont="1" applyFill="1" applyBorder="1" applyAlignment="1">
      <alignment vertical="center" wrapText="1" shrinkToFit="1"/>
    </xf>
    <xf numFmtId="3" fontId="13" fillId="4" borderId="51" xfId="0" applyNumberFormat="1" applyFont="1" applyFill="1" applyBorder="1"/>
    <xf numFmtId="3" fontId="13" fillId="4" borderId="7" xfId="0" applyNumberFormat="1" applyFont="1" applyFill="1" applyBorder="1"/>
    <xf numFmtId="3" fontId="13" fillId="4" borderId="7" xfId="0" applyNumberFormat="1" applyFont="1" applyFill="1" applyBorder="1" applyAlignment="1">
      <alignment horizontal="center"/>
    </xf>
    <xf numFmtId="49" fontId="17" fillId="0" borderId="22" xfId="0" applyNumberFormat="1" applyFont="1" applyBorder="1" applyAlignment="1">
      <alignment horizontal="left" vertical="center" wrapText="1" shrinkToFit="1"/>
    </xf>
    <xf numFmtId="49" fontId="17" fillId="0" borderId="23" xfId="0" applyNumberFormat="1" applyFont="1" applyBorder="1" applyAlignment="1">
      <alignment horizontal="left" vertical="center" wrapText="1" shrinkToFit="1"/>
    </xf>
    <xf numFmtId="3" fontId="17" fillId="0" borderId="41" xfId="0" applyNumberFormat="1" applyFont="1" applyBorder="1" applyAlignment="1">
      <alignment horizontal="right" vertical="center" wrapText="1" shrinkToFit="1"/>
    </xf>
    <xf numFmtId="3" fontId="17" fillId="0" borderId="24" xfId="0" applyNumberFormat="1" applyFont="1" applyBorder="1" applyAlignment="1">
      <alignment horizontal="right" vertical="center" wrapText="1" shrinkToFit="1"/>
    </xf>
    <xf numFmtId="49" fontId="17" fillId="0" borderId="9" xfId="0" applyNumberFormat="1" applyFont="1" applyBorder="1" applyAlignment="1">
      <alignment horizontal="left" vertical="center" wrapText="1" shrinkToFit="1"/>
    </xf>
    <xf numFmtId="49" fontId="17" fillId="0" borderId="10" xfId="0" applyNumberFormat="1" applyFont="1" applyBorder="1" applyAlignment="1">
      <alignment horizontal="left" vertical="center" wrapText="1" shrinkToFit="1"/>
    </xf>
    <xf numFmtId="3" fontId="17" fillId="0" borderId="40" xfId="0" applyNumberFormat="1" applyFont="1" applyBorder="1" applyAlignment="1">
      <alignment horizontal="right" vertical="center" wrapText="1" shrinkToFit="1"/>
    </xf>
    <xf numFmtId="3" fontId="17" fillId="0" borderId="17" xfId="0" applyNumberFormat="1" applyFont="1" applyBorder="1" applyAlignment="1">
      <alignment horizontal="right" vertical="center" wrapText="1" shrinkToFit="1"/>
    </xf>
    <xf numFmtId="49" fontId="17" fillId="3" borderId="4" xfId="0" applyNumberFormat="1" applyFont="1" applyFill="1" applyBorder="1" applyAlignment="1">
      <alignment vertical="center" wrapText="1" shrinkToFit="1"/>
    </xf>
    <xf numFmtId="3" fontId="14" fillId="3" borderId="10" xfId="0" applyNumberFormat="1" applyFont="1" applyFill="1" applyBorder="1" applyAlignment="1">
      <alignment horizontal="center" vertical="center" wrapText="1" shrinkToFit="1"/>
    </xf>
    <xf numFmtId="3" fontId="14" fillId="3" borderId="24" xfId="0" applyNumberFormat="1" applyFont="1" applyFill="1" applyBorder="1" applyAlignment="1">
      <alignment horizontal="right" vertical="center" wrapText="1" shrinkToFit="1"/>
    </xf>
    <xf numFmtId="49" fontId="15" fillId="3" borderId="1" xfId="0" applyNumberFormat="1" applyFont="1" applyFill="1" applyBorder="1" applyAlignment="1">
      <alignment vertical="center" wrapText="1" shrinkToFit="1"/>
    </xf>
    <xf numFmtId="3" fontId="15" fillId="3" borderId="1" xfId="0" applyNumberFormat="1" applyFont="1" applyFill="1" applyBorder="1" applyAlignment="1">
      <alignment horizontal="right" vertical="center" wrapText="1" shrinkToFit="1"/>
    </xf>
    <xf numFmtId="3" fontId="15" fillId="3" borderId="1" xfId="0" applyNumberFormat="1" applyFont="1" applyFill="1" applyBorder="1" applyAlignment="1">
      <alignment vertical="center" wrapText="1" shrinkToFit="1"/>
    </xf>
    <xf numFmtId="3" fontId="14" fillId="3" borderId="53" xfId="0" applyNumberFormat="1" applyFont="1" applyFill="1" applyBorder="1" applyAlignment="1">
      <alignment horizontal="center" vertical="center" wrapText="1" shrinkToFit="1"/>
    </xf>
    <xf numFmtId="3" fontId="15" fillId="3" borderId="19" xfId="0" applyNumberFormat="1" applyFont="1" applyFill="1" applyBorder="1" applyAlignment="1">
      <alignment vertical="center" wrapText="1" shrinkToFit="1"/>
    </xf>
    <xf numFmtId="3" fontId="17" fillId="0" borderId="2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49" fontId="17" fillId="0" borderId="35" xfId="2" applyNumberFormat="1" applyFont="1" applyFill="1" applyBorder="1" applyAlignment="1">
      <alignment horizontal="right"/>
      <protection locked="0"/>
    </xf>
    <xf numFmtId="3" fontId="17" fillId="0" borderId="41" xfId="0" applyNumberFormat="1" applyFont="1" applyBorder="1" applyAlignment="1">
      <alignment horizontal="right"/>
    </xf>
    <xf numFmtId="3" fontId="17" fillId="0" borderId="54" xfId="1" applyNumberFormat="1" applyFont="1" applyBorder="1" applyAlignment="1">
      <alignment horizontal="right"/>
      <protection locked="0"/>
    </xf>
    <xf numFmtId="3" fontId="17" fillId="0" borderId="28" xfId="0" applyNumberFormat="1" applyFont="1" applyBorder="1" applyAlignment="1">
      <alignment horizontal="right"/>
    </xf>
    <xf numFmtId="3" fontId="17" fillId="0" borderId="31" xfId="2" applyNumberFormat="1" applyFont="1" applyFill="1" applyBorder="1" applyAlignment="1">
      <alignment horizontal="right"/>
      <protection locked="0"/>
    </xf>
    <xf numFmtId="3" fontId="17" fillId="0" borderId="48" xfId="1" applyNumberFormat="1" applyFont="1" applyBorder="1" applyAlignment="1">
      <alignment horizontal="right"/>
      <protection locked="0"/>
    </xf>
    <xf numFmtId="3" fontId="17" fillId="0" borderId="49" xfId="1" applyNumberFormat="1" applyFont="1" applyBorder="1" applyAlignment="1">
      <alignment horizontal="right"/>
      <protection locked="0"/>
    </xf>
    <xf numFmtId="3" fontId="17" fillId="0" borderId="16" xfId="2" applyNumberFormat="1" applyFont="1" applyFill="1" applyBorder="1" applyAlignment="1">
      <alignment horizontal="right"/>
      <protection locked="0"/>
    </xf>
    <xf numFmtId="3" fontId="17" fillId="0" borderId="2" xfId="0" applyNumberFormat="1" applyFont="1" applyBorder="1" applyAlignment="1">
      <alignment horizontal="right"/>
    </xf>
    <xf numFmtId="3" fontId="17" fillId="0" borderId="23" xfId="0" applyNumberFormat="1" applyFont="1" applyBorder="1" applyAlignment="1">
      <alignment horizontal="right"/>
    </xf>
    <xf numFmtId="3" fontId="16" fillId="0" borderId="7" xfId="1" applyNumberFormat="1" applyFont="1" applyBorder="1" applyAlignment="1">
      <alignment horizontal="right"/>
      <protection locked="0"/>
    </xf>
    <xf numFmtId="3" fontId="16" fillId="0" borderId="8" xfId="1" applyNumberFormat="1" applyFont="1" applyBorder="1" applyAlignment="1">
      <alignment horizontal="right"/>
      <protection locked="0"/>
    </xf>
    <xf numFmtId="3" fontId="16" fillId="11" borderId="7" xfId="1" applyNumberFormat="1" applyFont="1" applyFill="1" applyBorder="1" applyAlignment="1">
      <alignment horizontal="right"/>
      <protection locked="0"/>
    </xf>
    <xf numFmtId="3" fontId="16" fillId="11" borderId="33" xfId="1" applyNumberFormat="1" applyFont="1" applyFill="1" applyBorder="1" applyAlignment="1">
      <alignment horizontal="right"/>
      <protection locked="0"/>
    </xf>
    <xf numFmtId="3" fontId="16" fillId="0" borderId="51" xfId="1" applyNumberFormat="1" applyFont="1" applyBorder="1" applyAlignment="1">
      <alignment horizontal="right"/>
      <protection locked="0"/>
    </xf>
    <xf numFmtId="3" fontId="16" fillId="10" borderId="8" xfId="1" applyNumberFormat="1" applyFont="1" applyFill="1" applyBorder="1" applyAlignment="1">
      <alignment horizontal="right"/>
      <protection locked="0"/>
    </xf>
    <xf numFmtId="3" fontId="17" fillId="0" borderId="10" xfId="2" applyNumberFormat="1" applyFont="1" applyFill="1" applyBorder="1" applyAlignment="1">
      <alignment horizontal="center"/>
      <protection locked="0"/>
    </xf>
    <xf numFmtId="3" fontId="17" fillId="0" borderId="2" xfId="2" applyNumberFormat="1" applyFont="1" applyFill="1" applyBorder="1" applyAlignment="1">
      <alignment horizontal="center"/>
      <protection locked="0"/>
    </xf>
    <xf numFmtId="3" fontId="16" fillId="0" borderId="34" xfId="1" applyNumberFormat="1" applyFont="1" applyBorder="1" applyAlignment="1">
      <alignment horizontal="center"/>
      <protection locked="0"/>
    </xf>
    <xf numFmtId="3" fontId="17" fillId="0" borderId="7" xfId="1" applyNumberFormat="1" applyFont="1" applyBorder="1" applyAlignment="1">
      <alignment horizontal="center"/>
      <protection locked="0"/>
    </xf>
    <xf numFmtId="3" fontId="16" fillId="10" borderId="8" xfId="1" applyNumberFormat="1" applyFont="1" applyFill="1" applyBorder="1" applyAlignment="1">
      <alignment horizontal="center"/>
      <protection locked="0"/>
    </xf>
    <xf numFmtId="3" fontId="17" fillId="0" borderId="33" xfId="2" applyNumberFormat="1" applyFont="1" applyFill="1" applyBorder="1" applyAlignment="1">
      <alignment horizontal="center"/>
      <protection locked="0"/>
    </xf>
    <xf numFmtId="3" fontId="17" fillId="0" borderId="23" xfId="0" applyNumberFormat="1" applyFont="1" applyBorder="1" applyAlignment="1">
      <alignment horizontal="center"/>
    </xf>
    <xf numFmtId="3" fontId="16" fillId="11" borderId="33" xfId="1" applyNumberFormat="1" applyFont="1" applyFill="1" applyBorder="1" applyAlignment="1">
      <alignment horizontal="center"/>
      <protection locked="0"/>
    </xf>
    <xf numFmtId="3" fontId="18" fillId="8" borderId="51" xfId="0" applyNumberFormat="1" applyFont="1" applyFill="1" applyBorder="1" applyAlignment="1">
      <alignment horizontal="right" vertical="center" wrapText="1" shrinkToFit="1"/>
    </xf>
    <xf numFmtId="3" fontId="18" fillId="8" borderId="34" xfId="0" applyNumberFormat="1" applyFont="1" applyFill="1" applyBorder="1" applyAlignment="1">
      <alignment horizontal="right" vertical="center" wrapText="1" shrinkToFit="1"/>
    </xf>
    <xf numFmtId="3" fontId="18" fillId="8" borderId="7" xfId="0" applyNumberFormat="1" applyFont="1" applyFill="1" applyBorder="1" applyAlignment="1">
      <alignment horizontal="right" vertical="center" wrapText="1" shrinkToFit="1"/>
    </xf>
    <xf numFmtId="3" fontId="18" fillId="8" borderId="34" xfId="0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6" fillId="11" borderId="18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1" fontId="16" fillId="10" borderId="37" xfId="2" applyNumberFormat="1" applyFont="1" applyFill="1" applyBorder="1" applyAlignment="1">
      <alignment horizontal="center" vertical="center" wrapText="1"/>
      <protection locked="0"/>
    </xf>
    <xf numFmtId="0" fontId="16" fillId="10" borderId="32" xfId="0" applyFont="1" applyFill="1" applyBorder="1" applyAlignment="1">
      <alignment horizontal="center" vertical="center" wrapText="1"/>
    </xf>
    <xf numFmtId="49" fontId="16" fillId="11" borderId="25" xfId="0" applyNumberFormat="1" applyFont="1" applyFill="1" applyBorder="1"/>
    <xf numFmtId="49" fontId="17" fillId="11" borderId="34" xfId="0" applyNumberFormat="1" applyFont="1" applyFill="1" applyBorder="1"/>
    <xf numFmtId="3" fontId="16" fillId="10" borderId="25" xfId="0" applyNumberFormat="1" applyFont="1" applyFill="1" applyBorder="1"/>
    <xf numFmtId="0" fontId="17" fillId="10" borderId="34" xfId="0" applyFont="1" applyFill="1" applyBorder="1"/>
    <xf numFmtId="0" fontId="16" fillId="0" borderId="0" xfId="0" applyFont="1" applyAlignment="1">
      <alignment horizontal="center"/>
    </xf>
    <xf numFmtId="0" fontId="16" fillId="11" borderId="35" xfId="0" applyFont="1" applyFill="1" applyBorder="1" applyAlignment="1">
      <alignment horizontal="center" vertical="center"/>
    </xf>
    <xf numFmtId="0" fontId="17" fillId="11" borderId="30" xfId="0" applyFont="1" applyFill="1" applyBorder="1"/>
    <xf numFmtId="0" fontId="16" fillId="10" borderId="35" xfId="0" applyFont="1" applyFill="1" applyBorder="1" applyAlignment="1">
      <alignment horizontal="center" vertical="center"/>
    </xf>
    <xf numFmtId="0" fontId="17" fillId="10" borderId="30" xfId="0" applyFont="1" applyFill="1" applyBorder="1" applyAlignment="1">
      <alignment horizontal="center" vertical="center"/>
    </xf>
    <xf numFmtId="0" fontId="17" fillId="10" borderId="31" xfId="0" applyFont="1" applyFill="1" applyBorder="1" applyAlignment="1">
      <alignment horizontal="center" vertical="center"/>
    </xf>
    <xf numFmtId="49" fontId="14" fillId="3" borderId="5" xfId="0" applyNumberFormat="1" applyFont="1" applyFill="1" applyBorder="1" applyAlignment="1">
      <alignment horizontal="left" vertical="center" wrapText="1" shrinkToFit="1"/>
    </xf>
    <xf numFmtId="0" fontId="14" fillId="0" borderId="22" xfId="0" applyFont="1" applyBorder="1" applyAlignment="1">
      <alignment horizontal="left" vertical="center" wrapText="1" shrinkToFit="1"/>
    </xf>
    <xf numFmtId="0" fontId="14" fillId="0" borderId="52" xfId="0" applyFont="1" applyBorder="1" applyAlignment="1">
      <alignment horizontal="left" vertical="center" wrapText="1" shrinkToFit="1"/>
    </xf>
    <xf numFmtId="0" fontId="13" fillId="4" borderId="14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6" fillId="12" borderId="43" xfId="0" applyFont="1" applyFill="1" applyBorder="1" applyAlignment="1">
      <alignment horizontal="center"/>
    </xf>
    <xf numFmtId="0" fontId="16" fillId="12" borderId="44" xfId="0" applyFont="1" applyFill="1" applyBorder="1" applyAlignment="1">
      <alignment horizontal="center"/>
    </xf>
    <xf numFmtId="0" fontId="16" fillId="12" borderId="45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 vertical="center" wrapText="1" shrinkToFit="1"/>
    </xf>
    <xf numFmtId="0" fontId="13" fillId="2" borderId="18" xfId="0" applyFont="1" applyFill="1" applyBorder="1" applyAlignment="1">
      <alignment horizontal="center" vertical="center" wrapText="1" shrinkToFit="1"/>
    </xf>
    <xf numFmtId="0" fontId="13" fillId="2" borderId="2" xfId="0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2" borderId="29" xfId="0" applyFont="1" applyFill="1" applyBorder="1" applyAlignment="1">
      <alignment horizontal="center" vertical="center" wrapText="1" shrinkToFit="1"/>
    </xf>
    <xf numFmtId="0" fontId="0" fillId="0" borderId="4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18" fillId="8" borderId="14" xfId="0" applyNumberFormat="1" applyFont="1" applyFill="1" applyBorder="1" applyAlignment="1">
      <alignment horizontal="center" vertical="center" wrapText="1" shrinkToFit="1"/>
    </xf>
    <xf numFmtId="49" fontId="18" fillId="8" borderId="7" xfId="0" applyNumberFormat="1" applyFont="1" applyFill="1" applyBorder="1" applyAlignment="1">
      <alignment horizontal="center" vertical="center" wrapText="1" shrinkToFit="1"/>
    </xf>
    <xf numFmtId="49" fontId="16" fillId="7" borderId="14" xfId="0" applyNumberFormat="1" applyFont="1" applyFill="1" applyBorder="1" applyAlignment="1">
      <alignment horizontal="center" vertical="center" wrapText="1" shrinkToFit="1"/>
    </xf>
    <xf numFmtId="49" fontId="16" fillId="7" borderId="7" xfId="0" applyNumberFormat="1" applyFont="1" applyFill="1" applyBorder="1" applyAlignment="1">
      <alignment horizontal="center" vertical="center" wrapText="1" shrinkToFit="1"/>
    </xf>
    <xf numFmtId="0" fontId="16" fillId="8" borderId="21" xfId="0" applyFont="1" applyFill="1" applyBorder="1" applyAlignment="1">
      <alignment horizontal="center"/>
    </xf>
    <xf numFmtId="0" fontId="16" fillId="8" borderId="12" xfId="0" applyFont="1" applyFill="1" applyBorder="1" applyAlignment="1">
      <alignment horizontal="center"/>
    </xf>
    <xf numFmtId="0" fontId="16" fillId="8" borderId="13" xfId="0" applyFont="1" applyFill="1" applyBorder="1" applyAlignment="1">
      <alignment horizontal="center"/>
    </xf>
    <xf numFmtId="0" fontId="16" fillId="6" borderId="9" xfId="0" applyFont="1" applyFill="1" applyBorder="1" applyAlignment="1">
      <alignment horizontal="center" vertical="center" wrapText="1" shrinkToFit="1"/>
    </xf>
    <xf numFmtId="0" fontId="16" fillId="6" borderId="18" xfId="0" applyFont="1" applyFill="1" applyBorder="1" applyAlignment="1">
      <alignment horizontal="center" vertical="center" wrapText="1" shrinkToFit="1"/>
    </xf>
    <xf numFmtId="0" fontId="16" fillId="6" borderId="10" xfId="0" applyFont="1" applyFill="1" applyBorder="1" applyAlignment="1">
      <alignment horizontal="center" vertical="center" wrapText="1" shrinkToFit="1"/>
    </xf>
    <xf numFmtId="0" fontId="16" fillId="6" borderId="1" xfId="0" applyFont="1" applyFill="1" applyBorder="1" applyAlignment="1">
      <alignment horizontal="center" vertical="center" wrapText="1" shrinkToFit="1"/>
    </xf>
    <xf numFmtId="0" fontId="16" fillId="6" borderId="40" xfId="0" applyFont="1" applyFill="1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Normal="100" zoomScaleSheetLayoutView="100" workbookViewId="0">
      <selection activeCell="B4" sqref="B4"/>
    </sheetView>
  </sheetViews>
  <sheetFormatPr defaultRowHeight="12.75" x14ac:dyDescent="0.2"/>
  <cols>
    <col min="2" max="2" width="34.28515625" customWidth="1"/>
    <col min="3" max="4" width="13.7109375" customWidth="1"/>
    <col min="5" max="5" width="4.42578125" bestFit="1" customWidth="1"/>
    <col min="6" max="6" width="13.7109375" customWidth="1"/>
    <col min="7" max="7" width="11.28515625" customWidth="1"/>
    <col min="8" max="8" width="29.7109375" customWidth="1"/>
    <col min="9" max="9" width="13" customWidth="1"/>
    <col min="10" max="10" width="13.7109375" customWidth="1"/>
    <col min="11" max="11" width="4" bestFit="1" customWidth="1"/>
    <col min="12" max="12" width="13.7109375" customWidth="1"/>
    <col min="13" max="14" width="11.5703125" bestFit="1" customWidth="1"/>
  </cols>
  <sheetData>
    <row r="1" spans="1:14" x14ac:dyDescent="0.2">
      <c r="J1" s="1"/>
      <c r="K1" s="163"/>
      <c r="L1" s="164"/>
    </row>
    <row r="2" spans="1:14" x14ac:dyDescent="0.2">
      <c r="A2" s="74"/>
      <c r="B2" s="173" t="s">
        <v>90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1:14" x14ac:dyDescent="0.2">
      <c r="A3" s="74"/>
      <c r="B3" s="173" t="s">
        <v>89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</row>
    <row r="4" spans="1:14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4" x14ac:dyDescent="0.2">
      <c r="A5" s="74"/>
      <c r="B5" s="173" t="s">
        <v>43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</row>
    <row r="6" spans="1:14" ht="13.5" thickBot="1" x14ac:dyDescent="0.25">
      <c r="A6" s="74"/>
      <c r="B6" s="75"/>
      <c r="C6" s="75"/>
      <c r="D6" s="75"/>
      <c r="E6" s="75"/>
      <c r="F6" s="75"/>
      <c r="G6" s="75"/>
      <c r="H6" s="75"/>
      <c r="I6" s="75"/>
      <c r="J6" s="75"/>
      <c r="K6" s="75"/>
      <c r="L6" s="76" t="s">
        <v>45</v>
      </c>
    </row>
    <row r="7" spans="1:14" x14ac:dyDescent="0.2">
      <c r="A7" s="174" t="s">
        <v>32</v>
      </c>
      <c r="B7" s="175"/>
      <c r="C7" s="175"/>
      <c r="D7" s="175"/>
      <c r="E7" s="175"/>
      <c r="F7" s="175"/>
      <c r="G7" s="176" t="s">
        <v>36</v>
      </c>
      <c r="H7" s="177"/>
      <c r="I7" s="177"/>
      <c r="J7" s="177"/>
      <c r="K7" s="177"/>
      <c r="L7" s="178"/>
    </row>
    <row r="8" spans="1:14" ht="43.5" customHeight="1" thickBot="1" x14ac:dyDescent="0.25">
      <c r="A8" s="165" t="s">
        <v>46</v>
      </c>
      <c r="B8" s="166"/>
      <c r="C8" s="101" t="s">
        <v>53</v>
      </c>
      <c r="D8" s="101" t="s">
        <v>84</v>
      </c>
      <c r="E8" s="101" t="s">
        <v>52</v>
      </c>
      <c r="F8" s="101" t="s">
        <v>91</v>
      </c>
      <c r="G8" s="167" t="s">
        <v>46</v>
      </c>
      <c r="H8" s="168"/>
      <c r="I8" s="109" t="s">
        <v>53</v>
      </c>
      <c r="J8" s="109" t="s">
        <v>84</v>
      </c>
      <c r="K8" s="109" t="s">
        <v>52</v>
      </c>
      <c r="L8" s="108" t="s">
        <v>91</v>
      </c>
    </row>
    <row r="9" spans="1:14" ht="19.5" customHeight="1" x14ac:dyDescent="0.2">
      <c r="A9" s="92" t="s">
        <v>88</v>
      </c>
      <c r="B9" s="25" t="s">
        <v>73</v>
      </c>
      <c r="C9" s="131">
        <f>SUM(Bevételek!C8)</f>
        <v>0</v>
      </c>
      <c r="D9" s="131">
        <f>SUM(Bevételek!D8/1000)</f>
        <v>0</v>
      </c>
      <c r="E9" s="152">
        <v>0</v>
      </c>
      <c r="F9" s="131">
        <f>SUM(Bevételek!F8/1000)</f>
        <v>0</v>
      </c>
      <c r="G9" s="135" t="s">
        <v>54</v>
      </c>
      <c r="H9" s="77" t="s">
        <v>33</v>
      </c>
      <c r="I9" s="138">
        <f>SUM(Kiadások!C15/1000)</f>
        <v>65263</v>
      </c>
      <c r="J9" s="138">
        <f>SUM(Kiadások!D15/1000)</f>
        <v>63236</v>
      </c>
      <c r="K9" s="151">
        <f>L9/J9*100</f>
        <v>99.291849579353539</v>
      </c>
      <c r="L9" s="139">
        <f>Kiadások!F15/1000</f>
        <v>62788.194000000003</v>
      </c>
    </row>
    <row r="10" spans="1:14" ht="19.5" customHeight="1" x14ac:dyDescent="0.2">
      <c r="A10" s="92" t="s">
        <v>87</v>
      </c>
      <c r="B10" s="78" t="s">
        <v>57</v>
      </c>
      <c r="C10" s="138">
        <f>SUM((Bevételek!C9+Bevételek!C10)/1000)</f>
        <v>0</v>
      </c>
      <c r="D10" s="138">
        <f>SUM((Bevételek!D9+Bevételek!D10)/1000)</f>
        <v>1819.55</v>
      </c>
      <c r="E10" s="152">
        <f>F10/D10*100</f>
        <v>99.965760765024314</v>
      </c>
      <c r="F10" s="142">
        <f>SUM((Bevételek!F9+Bevételek!F10)/1000)</f>
        <v>1818.9269999999999</v>
      </c>
      <c r="G10" s="79" t="s">
        <v>47</v>
      </c>
      <c r="H10" s="77" t="s">
        <v>38</v>
      </c>
      <c r="I10" s="138">
        <f>SUM(Kiadások!C18/1000)</f>
        <v>9580</v>
      </c>
      <c r="J10" s="138">
        <f>SUM(Kiadások!D18/1000)</f>
        <v>8360</v>
      </c>
      <c r="K10" s="152">
        <f>L10/J10*100</f>
        <v>99.130992822966519</v>
      </c>
      <c r="L10" s="140">
        <f>Kiadások!F18/1000</f>
        <v>8287.3510000000006</v>
      </c>
    </row>
    <row r="11" spans="1:14" ht="20.100000000000001" customHeight="1" x14ac:dyDescent="0.2">
      <c r="A11" s="93" t="s">
        <v>50</v>
      </c>
      <c r="B11" s="80" t="s">
        <v>37</v>
      </c>
      <c r="C11" s="143">
        <f>SUM(Bevételek!C13/1000)</f>
        <v>79591.83</v>
      </c>
      <c r="D11" s="143">
        <f>SUM(Bevételek!D13/1000)</f>
        <v>84018.48</v>
      </c>
      <c r="E11" s="152">
        <f>F11/D11*100</f>
        <v>99.848747561250804</v>
      </c>
      <c r="F11" s="143">
        <f>SUM(Bevételek!F13/1000)</f>
        <v>83891.4</v>
      </c>
      <c r="G11" s="81" t="s">
        <v>48</v>
      </c>
      <c r="H11" s="82" t="s">
        <v>35</v>
      </c>
      <c r="I11" s="138">
        <f>SUM(Kiadások!C30/1000)</f>
        <v>12998</v>
      </c>
      <c r="J11" s="138">
        <f>SUM(Kiadások!D30/1000)</f>
        <v>12870.349</v>
      </c>
      <c r="K11" s="152">
        <f>L11/J11*100</f>
        <v>92.447034653061849</v>
      </c>
      <c r="L11" s="141">
        <f>Kiadások!F30/1000</f>
        <v>11898.255999999999</v>
      </c>
      <c r="M11" s="5"/>
      <c r="N11" s="5"/>
    </row>
    <row r="12" spans="1:14" ht="18.75" customHeight="1" thickBot="1" x14ac:dyDescent="0.3">
      <c r="A12" s="93" t="s">
        <v>50</v>
      </c>
      <c r="B12" s="80" t="s">
        <v>39</v>
      </c>
      <c r="C12" s="143">
        <f>SUM(Bevételek!C14/1000)</f>
        <v>7177.6540000000005</v>
      </c>
      <c r="D12" s="143">
        <f>SUM(Bevételek!D14/1000)</f>
        <v>0</v>
      </c>
      <c r="E12" s="152">
        <v>0</v>
      </c>
      <c r="F12" s="143">
        <f>SUM(Bevételek!F14/1000)</f>
        <v>0</v>
      </c>
      <c r="H12" s="106"/>
      <c r="I12" s="132"/>
      <c r="J12" s="133"/>
      <c r="K12" s="107"/>
      <c r="L12" s="134"/>
      <c r="M12" s="6"/>
      <c r="N12" s="6"/>
    </row>
    <row r="13" spans="1:14" ht="20.100000000000001" customHeight="1" thickBot="1" x14ac:dyDescent="0.25">
      <c r="A13" s="83"/>
      <c r="B13" s="84" t="s">
        <v>65</v>
      </c>
      <c r="C13" s="145">
        <f>SUM(C10:C12)</f>
        <v>86769.483999999997</v>
      </c>
      <c r="D13" s="145">
        <f>SUM(D9:D12)</f>
        <v>85838.03</v>
      </c>
      <c r="E13" s="156">
        <f>F13/D13*100</f>
        <v>99.851227946400897</v>
      </c>
      <c r="F13" s="146">
        <f>SUM(F9:F12)</f>
        <v>85710.32699999999</v>
      </c>
      <c r="G13" s="85"/>
      <c r="H13" s="86" t="s">
        <v>40</v>
      </c>
      <c r="I13" s="145">
        <f>SUM(I9:I12)</f>
        <v>87841</v>
      </c>
      <c r="J13" s="145">
        <f>SUM(J9:J12)</f>
        <v>84466.349000000002</v>
      </c>
      <c r="K13" s="153">
        <f>L13/J13*100</f>
        <v>98.232967308673409</v>
      </c>
      <c r="L13" s="149">
        <f>SUM(L9:L12)</f>
        <v>82973.800999999992</v>
      </c>
      <c r="M13" s="5"/>
      <c r="N13" s="5"/>
    </row>
    <row r="14" spans="1:14" ht="20.100000000000001" customHeight="1" thickBot="1" x14ac:dyDescent="0.25">
      <c r="A14" s="94" t="s">
        <v>49</v>
      </c>
      <c r="B14" s="87" t="s">
        <v>41</v>
      </c>
      <c r="C14" s="144">
        <f>SUM(Bevételek!C11/1000)</f>
        <v>1452.5160000000001</v>
      </c>
      <c r="D14" s="144">
        <f>SUM(Bevételek!D11/1000)</f>
        <v>1452.5160000000001</v>
      </c>
      <c r="E14" s="157">
        <f>SUM(F14/D14*100)</f>
        <v>100</v>
      </c>
      <c r="F14" s="144">
        <f>SUM(Bevételek!F11/1000)</f>
        <v>1452.5160000000001</v>
      </c>
      <c r="G14" s="88" t="s">
        <v>80</v>
      </c>
      <c r="H14" s="89" t="s">
        <v>81</v>
      </c>
      <c r="I14" s="136">
        <f>SUM(Kiadások!C34/1000)</f>
        <v>381</v>
      </c>
      <c r="J14" s="136">
        <f>SUM(Kiadások!D34/1000)</f>
        <v>2824.1970000000001</v>
      </c>
      <c r="K14" s="154">
        <f>L14/J14*100</f>
        <v>99.874973310997788</v>
      </c>
      <c r="L14" s="137">
        <f>SUM(Kiadások!F34/1000)</f>
        <v>2820.6660000000002</v>
      </c>
      <c r="M14" s="5"/>
      <c r="N14" s="5"/>
    </row>
    <row r="15" spans="1:14" ht="21.75" customHeight="1" thickBot="1" x14ac:dyDescent="0.25">
      <c r="A15" s="169" t="s">
        <v>42</v>
      </c>
      <c r="B15" s="170"/>
      <c r="C15" s="147">
        <f>C13+C14</f>
        <v>88222</v>
      </c>
      <c r="D15" s="147">
        <f>SUM(D13:D14)</f>
        <v>87290.546000000002</v>
      </c>
      <c r="E15" s="158">
        <f>F15/D15*100</f>
        <v>99.853703515613233</v>
      </c>
      <c r="F15" s="148">
        <f>SUM(F13:F14)</f>
        <v>87162.842999999993</v>
      </c>
      <c r="G15" s="171" t="s">
        <v>42</v>
      </c>
      <c r="H15" s="172"/>
      <c r="I15" s="150">
        <f>I13+I14</f>
        <v>88222</v>
      </c>
      <c r="J15" s="150">
        <f>J13+J14</f>
        <v>87290.546000000002</v>
      </c>
      <c r="K15" s="155">
        <f>L15/J15*100</f>
        <v>98.286092745942938</v>
      </c>
      <c r="L15" s="150">
        <f>SUM(L13:L14)</f>
        <v>85794.46699999999</v>
      </c>
      <c r="M15" s="5"/>
      <c r="N15" s="5"/>
    </row>
    <row r="18" spans="2:9" ht="15.75" x14ac:dyDescent="0.25">
      <c r="D18" s="7"/>
      <c r="E18" s="7"/>
      <c r="F18" s="7"/>
    </row>
    <row r="19" spans="2:9" ht="15.75" x14ac:dyDescent="0.25">
      <c r="B19" s="102" t="s">
        <v>92</v>
      </c>
      <c r="C19" s="103">
        <f>SUM(Bevételek!F15-Kiadások!F35)</f>
        <v>1368376</v>
      </c>
      <c r="D19" s="7"/>
      <c r="E19" s="7"/>
      <c r="F19" s="7"/>
    </row>
    <row r="20" spans="2:9" ht="15.75" x14ac:dyDescent="0.25">
      <c r="D20" s="8"/>
      <c r="E20" s="8"/>
      <c r="F20" s="8"/>
    </row>
    <row r="21" spans="2:9" ht="15.75" x14ac:dyDescent="0.25">
      <c r="D21" s="7"/>
      <c r="E21" s="7"/>
      <c r="F21" s="7"/>
    </row>
    <row r="22" spans="2:9" ht="15.75" x14ac:dyDescent="0.25">
      <c r="B22" s="9"/>
      <c r="C22" s="9"/>
      <c r="D22" s="10"/>
      <c r="E22" s="10"/>
      <c r="F22" s="10"/>
      <c r="G22" s="9"/>
      <c r="H22" s="9"/>
      <c r="I22" s="9"/>
    </row>
    <row r="23" spans="2:9" x14ac:dyDescent="0.2">
      <c r="B23" s="9"/>
      <c r="C23" s="9"/>
      <c r="D23" s="9"/>
      <c r="E23" s="9"/>
      <c r="F23" s="11"/>
      <c r="G23" s="9"/>
      <c r="H23" s="9"/>
      <c r="I23" s="9"/>
    </row>
    <row r="24" spans="2:9" x14ac:dyDescent="0.2">
      <c r="B24" s="9"/>
      <c r="C24" s="9"/>
      <c r="D24" s="9"/>
      <c r="E24" s="9"/>
      <c r="F24" s="11"/>
      <c r="G24" s="9"/>
      <c r="H24" s="9"/>
      <c r="I24" s="9"/>
    </row>
    <row r="25" spans="2:9" x14ac:dyDescent="0.2">
      <c r="B25" s="9"/>
      <c r="C25" s="9"/>
      <c r="D25" s="9"/>
      <c r="E25" s="9"/>
      <c r="F25" s="4"/>
      <c r="G25" s="9"/>
      <c r="H25" s="9"/>
      <c r="I25" s="9"/>
    </row>
    <row r="26" spans="2:9" x14ac:dyDescent="0.2">
      <c r="B26" s="9"/>
      <c r="C26" s="9"/>
      <c r="D26" s="9"/>
      <c r="E26" s="9"/>
      <c r="F26" s="9"/>
      <c r="G26" s="9"/>
      <c r="H26" s="9"/>
      <c r="I26" s="9"/>
    </row>
  </sheetData>
  <sheetProtection algorithmName="SHA-512" hashValue="ZD7cMI3P1Cy/XkpSEF0Q3wwQZGyF6f9JfkjRysGdATSOAbQMzwguqhbbpOhfAoyZyC2x3VRywNy/L/w6/1rIOw==" saltValue="O96Ph0wCVP1kivwOPfjljw==" spinCount="100000" sheet="1" objects="1" scenarios="1"/>
  <mergeCells count="10">
    <mergeCell ref="K1:L1"/>
    <mergeCell ref="A8:B8"/>
    <mergeCell ref="G8:H8"/>
    <mergeCell ref="A15:B15"/>
    <mergeCell ref="G15:H15"/>
    <mergeCell ref="B2:L2"/>
    <mergeCell ref="B3:L3"/>
    <mergeCell ref="B5:L5"/>
    <mergeCell ref="A7:F7"/>
    <mergeCell ref="G7:L7"/>
  </mergeCells>
  <phoneticPr fontId="6" type="noConversion"/>
  <pageMargins left="0.75" right="0.75" top="1" bottom="1" header="0.5" footer="0.5"/>
  <pageSetup paperSize="9" scale="62" orientation="landscape" horizontalDpi="4294967294" r:id="rId1"/>
  <headerFooter alignWithMargins="0">
    <oddHeader>&amp;LPiliscsévi "Aranykapu" Óvoda-Bölcsőde&amp;RIV/1. számú melléklet</oddHeader>
    <oddFooter>&amp;C&amp;P/&amp;N</oddFooter>
  </headerFooter>
  <colBreaks count="1" manualBreakCount="1">
    <brk id="1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showGridLines="0" zoomScaleNormal="100" workbookViewId="0">
      <selection activeCell="C28" sqref="C28"/>
    </sheetView>
  </sheetViews>
  <sheetFormatPr defaultRowHeight="12.75" x14ac:dyDescent="0.2"/>
  <cols>
    <col min="1" max="1" width="12.28515625" customWidth="1"/>
    <col min="2" max="2" width="37.28515625" customWidth="1"/>
    <col min="3" max="3" width="13.42578125" customWidth="1"/>
    <col min="4" max="4" width="11.85546875" customWidth="1"/>
    <col min="5" max="5" width="11.42578125" customWidth="1"/>
    <col min="6" max="6" width="12.28515625" customWidth="1"/>
  </cols>
  <sheetData>
    <row r="1" spans="1:6" x14ac:dyDescent="0.2">
      <c r="E1" s="1"/>
      <c r="F1" s="1"/>
    </row>
    <row r="2" spans="1:6" x14ac:dyDescent="0.2">
      <c r="A2" s="184" t="s">
        <v>90</v>
      </c>
      <c r="B2" s="184"/>
      <c r="C2" s="184"/>
      <c r="D2" s="184"/>
      <c r="E2" s="184"/>
      <c r="F2" s="184"/>
    </row>
    <row r="3" spans="1:6" x14ac:dyDescent="0.2">
      <c r="A3" s="184" t="s">
        <v>89</v>
      </c>
      <c r="B3" s="184"/>
      <c r="C3" s="184"/>
      <c r="D3" s="184"/>
      <c r="E3" s="184"/>
      <c r="F3" s="184"/>
    </row>
    <row r="4" spans="1:6" ht="13.5" thickBot="1" x14ac:dyDescent="0.25">
      <c r="A4" s="13"/>
      <c r="B4" s="13"/>
      <c r="C4" s="13"/>
      <c r="D4" s="13"/>
      <c r="E4" s="13"/>
      <c r="F4" s="14" t="s">
        <v>44</v>
      </c>
    </row>
    <row r="5" spans="1:6" ht="24" customHeight="1" x14ac:dyDescent="0.2">
      <c r="A5" s="185" t="s">
        <v>32</v>
      </c>
      <c r="B5" s="186"/>
      <c r="C5" s="186"/>
      <c r="D5" s="186"/>
      <c r="E5" s="186"/>
      <c r="F5" s="187"/>
    </row>
    <row r="6" spans="1:6" ht="18.75" customHeight="1" x14ac:dyDescent="0.2">
      <c r="A6" s="188" t="s">
        <v>0</v>
      </c>
      <c r="B6" s="190" t="s">
        <v>17</v>
      </c>
      <c r="C6" s="192">
        <v>2022</v>
      </c>
      <c r="D6" s="193"/>
      <c r="E6" s="194"/>
      <c r="F6" s="15">
        <v>2022</v>
      </c>
    </row>
    <row r="7" spans="1:6" ht="36.75" customHeight="1" thickBot="1" x14ac:dyDescent="0.25">
      <c r="A7" s="189"/>
      <c r="B7" s="191"/>
      <c r="C7" s="91" t="s">
        <v>53</v>
      </c>
      <c r="D7" s="91" t="s">
        <v>85</v>
      </c>
      <c r="E7" s="91" t="s">
        <v>52</v>
      </c>
      <c r="F7" s="16" t="s">
        <v>91</v>
      </c>
    </row>
    <row r="8" spans="1:6" ht="24.95" customHeight="1" x14ac:dyDescent="0.2">
      <c r="A8" s="24" t="s">
        <v>64</v>
      </c>
      <c r="B8" s="25" t="s">
        <v>73</v>
      </c>
      <c r="C8" s="26">
        <v>0</v>
      </c>
      <c r="D8" s="26">
        <v>0</v>
      </c>
      <c r="E8" s="124">
        <v>0</v>
      </c>
      <c r="F8" s="28">
        <v>0</v>
      </c>
    </row>
    <row r="9" spans="1:6" ht="24.95" customHeight="1" x14ac:dyDescent="0.2">
      <c r="A9" s="29" t="s">
        <v>74</v>
      </c>
      <c r="B9" s="30" t="s">
        <v>75</v>
      </c>
      <c r="C9" s="31">
        <v>0</v>
      </c>
      <c r="D9" s="31">
        <v>1815550</v>
      </c>
      <c r="E9" s="20">
        <f>SUM(F9/D9*100)</f>
        <v>100</v>
      </c>
      <c r="F9" s="32">
        <v>1815550</v>
      </c>
    </row>
    <row r="10" spans="1:6" ht="24.95" customHeight="1" x14ac:dyDescent="0.2">
      <c r="A10" s="17" t="s">
        <v>55</v>
      </c>
      <c r="B10" s="18" t="s">
        <v>56</v>
      </c>
      <c r="C10" s="27">
        <v>0</v>
      </c>
      <c r="D10" s="27">
        <v>4000</v>
      </c>
      <c r="E10" s="20">
        <f t="shared" ref="E10:E13" si="0">F10/D10*100</f>
        <v>84.424999999999997</v>
      </c>
      <c r="F10" s="33">
        <v>3377</v>
      </c>
    </row>
    <row r="11" spans="1:6" ht="24.95" customHeight="1" x14ac:dyDescent="0.2">
      <c r="A11" s="17" t="s">
        <v>2</v>
      </c>
      <c r="B11" s="18" t="s">
        <v>18</v>
      </c>
      <c r="C11" s="27">
        <v>1452516</v>
      </c>
      <c r="D11" s="19">
        <v>1452516</v>
      </c>
      <c r="E11" s="20">
        <f t="shared" si="0"/>
        <v>100</v>
      </c>
      <c r="F11" s="21">
        <v>1452516</v>
      </c>
    </row>
    <row r="12" spans="1:6" ht="24.95" customHeight="1" x14ac:dyDescent="0.2">
      <c r="A12" s="179" t="s">
        <v>3</v>
      </c>
      <c r="B12" s="22" t="s">
        <v>19</v>
      </c>
      <c r="C12" s="95">
        <f>SUM(C13:C14)</f>
        <v>86769484</v>
      </c>
      <c r="D12" s="95">
        <f>SUM(D13:D14)</f>
        <v>84018480</v>
      </c>
      <c r="E12" s="20">
        <f t="shared" si="0"/>
        <v>99.848747561250804</v>
      </c>
      <c r="F12" s="125">
        <f>SUM(F13:F14)</f>
        <v>83891400</v>
      </c>
    </row>
    <row r="13" spans="1:6" ht="24.95" customHeight="1" x14ac:dyDescent="0.2">
      <c r="A13" s="180"/>
      <c r="B13" s="23" t="s">
        <v>51</v>
      </c>
      <c r="C13" s="104">
        <v>79591830</v>
      </c>
      <c r="D13" s="111">
        <v>84018480</v>
      </c>
      <c r="E13" s="110">
        <f t="shared" si="0"/>
        <v>99.848747561250804</v>
      </c>
      <c r="F13" s="105">
        <v>83891400</v>
      </c>
    </row>
    <row r="14" spans="1:6" ht="24.95" customHeight="1" thickBot="1" x14ac:dyDescent="0.25">
      <c r="A14" s="181"/>
      <c r="B14" s="126" t="s">
        <v>72</v>
      </c>
      <c r="C14" s="127">
        <v>7177654</v>
      </c>
      <c r="D14" s="128">
        <v>0</v>
      </c>
      <c r="E14" s="129">
        <v>0</v>
      </c>
      <c r="F14" s="130">
        <v>0</v>
      </c>
    </row>
    <row r="15" spans="1:6" ht="26.25" customHeight="1" thickBot="1" x14ac:dyDescent="0.25">
      <c r="A15" s="182" t="s">
        <v>79</v>
      </c>
      <c r="B15" s="183"/>
      <c r="C15" s="113">
        <f>SUM(C8:C12)</f>
        <v>88222000</v>
      </c>
      <c r="D15" s="113">
        <f>SUM(D8:D12)</f>
        <v>87290546</v>
      </c>
      <c r="E15" s="114">
        <f>F15/D15*100</f>
        <v>99.853703515613248</v>
      </c>
      <c r="F15" s="112">
        <f>SUM(F8:F12)</f>
        <v>87162843</v>
      </c>
    </row>
    <row r="16" spans="1:6" ht="24.95" customHeight="1" x14ac:dyDescent="0.2">
      <c r="A16" s="34"/>
      <c r="B16" s="34"/>
      <c r="C16" s="34"/>
      <c r="D16" s="35"/>
      <c r="E16" s="36"/>
      <c r="F16" s="35"/>
    </row>
  </sheetData>
  <sheetProtection algorithmName="SHA-512" hashValue="FaNpufHrpqSAnGhG9D4DpquG6r1sCvJt24t7W1sR2q47fniIzXJMUhKzSgSgdBKxJszaVSemyIfrxsuB5LLCqQ==" saltValue="zRyP34ZN0Z8BY82YNrOq9g==" spinCount="100000" sheet="1" objects="1" scenarios="1"/>
  <mergeCells count="8">
    <mergeCell ref="A12:A14"/>
    <mergeCell ref="A15:B15"/>
    <mergeCell ref="A2:F2"/>
    <mergeCell ref="A3:F3"/>
    <mergeCell ref="A5:F5"/>
    <mergeCell ref="A6:A7"/>
    <mergeCell ref="B6:B7"/>
    <mergeCell ref="C6:E6"/>
  </mergeCells>
  <pageMargins left="1" right="1" top="1" bottom="1" header="0.5" footer="0.5"/>
  <pageSetup paperSize="9" scale="68" orientation="portrait" horizontalDpi="4294967293" r:id="rId1"/>
  <headerFooter alignWithMargins="0">
    <oddHeader>&amp;LPiliscsévi "Aranykapu" Óvoda-Bölcsőde&amp;RIV/2. számú melléklet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3"/>
  <sheetViews>
    <sheetView showGridLines="0" zoomScaleNormal="100" workbookViewId="0">
      <selection activeCell="J22" sqref="J22"/>
    </sheetView>
  </sheetViews>
  <sheetFormatPr defaultRowHeight="12.75" x14ac:dyDescent="0.2"/>
  <cols>
    <col min="1" max="1" width="12.28515625" customWidth="1"/>
    <col min="2" max="2" width="38.140625" customWidth="1"/>
    <col min="3" max="3" width="15.140625" customWidth="1"/>
    <col min="4" max="4" width="15.28515625" customWidth="1"/>
    <col min="5" max="5" width="9.7109375" customWidth="1"/>
    <col min="6" max="6" width="17" customWidth="1"/>
    <col min="7" max="8" width="10.140625" bestFit="1" customWidth="1"/>
  </cols>
  <sheetData>
    <row r="1" spans="1:8" x14ac:dyDescent="0.2">
      <c r="E1" s="1"/>
      <c r="F1" s="1"/>
    </row>
    <row r="2" spans="1:8" x14ac:dyDescent="0.2">
      <c r="A2" s="184" t="s">
        <v>90</v>
      </c>
      <c r="B2" s="184"/>
      <c r="C2" s="184"/>
      <c r="D2" s="184"/>
      <c r="E2" s="184"/>
      <c r="F2" s="184"/>
    </row>
    <row r="3" spans="1:8" x14ac:dyDescent="0.2">
      <c r="A3" s="184" t="s">
        <v>89</v>
      </c>
      <c r="B3" s="184"/>
      <c r="C3" s="184"/>
      <c r="D3" s="184"/>
      <c r="E3" s="184"/>
      <c r="F3" s="184"/>
    </row>
    <row r="4" spans="1:8" ht="13.5" thickBot="1" x14ac:dyDescent="0.25">
      <c r="F4" s="2" t="s">
        <v>44</v>
      </c>
    </row>
    <row r="5" spans="1:8" ht="21.75" customHeight="1" thickBot="1" x14ac:dyDescent="0.25">
      <c r="A5" s="199" t="s">
        <v>36</v>
      </c>
      <c r="B5" s="200"/>
      <c r="C5" s="200"/>
      <c r="D5" s="200"/>
      <c r="E5" s="200"/>
      <c r="F5" s="201"/>
    </row>
    <row r="6" spans="1:8" ht="15.75" customHeight="1" x14ac:dyDescent="0.2">
      <c r="A6" s="202" t="s">
        <v>0</v>
      </c>
      <c r="B6" s="204" t="s">
        <v>17</v>
      </c>
      <c r="C6" s="206">
        <v>2022</v>
      </c>
      <c r="D6" s="207"/>
      <c r="E6" s="208"/>
      <c r="F6" s="37">
        <v>2022</v>
      </c>
    </row>
    <row r="7" spans="1:8" ht="30.75" customHeight="1" thickBot="1" x14ac:dyDescent="0.25">
      <c r="A7" s="203"/>
      <c r="B7" s="205"/>
      <c r="C7" s="38" t="s">
        <v>53</v>
      </c>
      <c r="D7" s="98" t="s">
        <v>84</v>
      </c>
      <c r="E7" s="38" t="s">
        <v>52</v>
      </c>
      <c r="F7" s="39" t="s">
        <v>91</v>
      </c>
    </row>
    <row r="8" spans="1:8" ht="22.5" customHeight="1" x14ac:dyDescent="0.2">
      <c r="A8" s="40" t="s">
        <v>4</v>
      </c>
      <c r="B8" s="41" t="s">
        <v>20</v>
      </c>
      <c r="C8" s="42">
        <v>57050000</v>
      </c>
      <c r="D8" s="42">
        <v>54393000</v>
      </c>
      <c r="E8" s="43">
        <f>F8/D8*100</f>
        <v>99.778054161381064</v>
      </c>
      <c r="F8" s="44">
        <v>54272277</v>
      </c>
      <c r="G8" s="3"/>
    </row>
    <row r="9" spans="1:8" ht="22.5" customHeight="1" x14ac:dyDescent="0.2">
      <c r="A9" s="40" t="s">
        <v>93</v>
      </c>
      <c r="B9" s="41" t="s">
        <v>94</v>
      </c>
      <c r="C9" s="42">
        <v>900000</v>
      </c>
      <c r="D9" s="42">
        <v>100000</v>
      </c>
      <c r="E9" s="43">
        <f>F9/D9*100</f>
        <v>96.379000000000005</v>
      </c>
      <c r="F9" s="44">
        <v>96379</v>
      </c>
      <c r="G9" s="3"/>
    </row>
    <row r="10" spans="1:8" ht="22.5" customHeight="1" x14ac:dyDescent="0.2">
      <c r="A10" s="45" t="s">
        <v>58</v>
      </c>
      <c r="B10" s="46" t="s">
        <v>59</v>
      </c>
      <c r="C10" s="42">
        <v>901000</v>
      </c>
      <c r="D10" s="42">
        <v>900000</v>
      </c>
      <c r="E10" s="43">
        <f t="shared" ref="E10:E16" si="0">F10/D10*100</f>
        <v>100</v>
      </c>
      <c r="F10" s="47">
        <v>900000</v>
      </c>
    </row>
    <row r="11" spans="1:8" ht="22.5" customHeight="1" x14ac:dyDescent="0.2">
      <c r="A11" s="45" t="s">
        <v>5</v>
      </c>
      <c r="B11" s="46" t="s">
        <v>21</v>
      </c>
      <c r="C11" s="42">
        <v>250000</v>
      </c>
      <c r="D11" s="42">
        <v>250000</v>
      </c>
      <c r="E11" s="43">
        <f t="shared" si="0"/>
        <v>69.347999999999999</v>
      </c>
      <c r="F11" s="47">
        <v>173370</v>
      </c>
      <c r="G11" s="3"/>
    </row>
    <row r="12" spans="1:8" ht="22.5" customHeight="1" x14ac:dyDescent="0.2">
      <c r="A12" s="45" t="s">
        <v>6</v>
      </c>
      <c r="B12" s="46" t="s">
        <v>22</v>
      </c>
      <c r="C12" s="42">
        <v>156000</v>
      </c>
      <c r="D12" s="42">
        <v>0</v>
      </c>
      <c r="E12" s="43">
        <v>0</v>
      </c>
      <c r="F12" s="47">
        <v>0</v>
      </c>
      <c r="G12" s="3"/>
    </row>
    <row r="13" spans="1:8" ht="22.5" customHeight="1" x14ac:dyDescent="0.2">
      <c r="A13" s="45" t="s">
        <v>7</v>
      </c>
      <c r="B13" s="46" t="s">
        <v>23</v>
      </c>
      <c r="C13" s="42">
        <v>2476000</v>
      </c>
      <c r="D13" s="42">
        <v>3593000</v>
      </c>
      <c r="E13" s="43">
        <f t="shared" si="0"/>
        <v>97.023517951572501</v>
      </c>
      <c r="F13" s="47">
        <v>3486055</v>
      </c>
    </row>
    <row r="14" spans="1:8" ht="35.25" customHeight="1" thickBot="1" x14ac:dyDescent="0.25">
      <c r="A14" s="45" t="s">
        <v>8</v>
      </c>
      <c r="B14" s="46" t="s">
        <v>86</v>
      </c>
      <c r="C14" s="42">
        <v>3530000</v>
      </c>
      <c r="D14" s="42">
        <v>4000000</v>
      </c>
      <c r="E14" s="43">
        <f t="shared" si="0"/>
        <v>96.502825000000001</v>
      </c>
      <c r="F14" s="47">
        <v>3860113</v>
      </c>
    </row>
    <row r="15" spans="1:8" ht="24" customHeight="1" thickBot="1" x14ac:dyDescent="0.25">
      <c r="A15" s="195" t="s">
        <v>33</v>
      </c>
      <c r="B15" s="196"/>
      <c r="C15" s="96">
        <f>SUM(C8:C14)</f>
        <v>65263000</v>
      </c>
      <c r="D15" s="96">
        <f>SUM(D8:D14)</f>
        <v>63236000</v>
      </c>
      <c r="E15" s="52">
        <f t="shared" si="0"/>
        <v>99.291849579353524</v>
      </c>
      <c r="F15" s="51">
        <f>SUM(F8:F14)</f>
        <v>62788194</v>
      </c>
      <c r="H15" s="5"/>
    </row>
    <row r="16" spans="1:8" ht="20.100000000000001" customHeight="1" x14ac:dyDescent="0.2">
      <c r="A16" s="40" t="s">
        <v>9</v>
      </c>
      <c r="B16" s="41" t="s">
        <v>24</v>
      </c>
      <c r="C16" s="42">
        <v>9580000</v>
      </c>
      <c r="D16" s="42">
        <v>8360000</v>
      </c>
      <c r="E16" s="43">
        <f t="shared" si="0"/>
        <v>99.130992822966519</v>
      </c>
      <c r="F16" s="44">
        <v>8287351</v>
      </c>
      <c r="G16" s="3"/>
    </row>
    <row r="17" spans="1:10" ht="23.25" customHeight="1" thickBot="1" x14ac:dyDescent="0.25">
      <c r="A17" s="48" t="s">
        <v>10</v>
      </c>
      <c r="B17" s="49" t="s">
        <v>25</v>
      </c>
      <c r="C17" s="50">
        <v>0</v>
      </c>
      <c r="D17" s="50">
        <v>0</v>
      </c>
      <c r="E17" s="43">
        <v>0</v>
      </c>
      <c r="F17" s="44">
        <v>0</v>
      </c>
      <c r="G17" s="3"/>
    </row>
    <row r="18" spans="1:10" ht="24.95" customHeight="1" thickBot="1" x14ac:dyDescent="0.25">
      <c r="A18" s="195" t="s">
        <v>34</v>
      </c>
      <c r="B18" s="196"/>
      <c r="C18" s="161">
        <f>SUM(C16:C17)</f>
        <v>9580000</v>
      </c>
      <c r="D18" s="161">
        <f>SUM(D16:D17)</f>
        <v>8360000</v>
      </c>
      <c r="E18" s="162">
        <f t="shared" ref="E18:E35" si="1">F18/D18*100</f>
        <v>99.130992822966519</v>
      </c>
      <c r="F18" s="51">
        <f>SUM(F16:F17)</f>
        <v>8287351</v>
      </c>
    </row>
    <row r="19" spans="1:10" ht="20.100000000000001" customHeight="1" x14ac:dyDescent="0.2">
      <c r="A19" s="123" t="s">
        <v>11</v>
      </c>
      <c r="B19" s="54" t="s">
        <v>26</v>
      </c>
      <c r="C19" s="55">
        <v>57200</v>
      </c>
      <c r="D19" s="55">
        <v>100062</v>
      </c>
      <c r="E19" s="56">
        <f t="shared" si="1"/>
        <v>98.032220023585381</v>
      </c>
      <c r="F19" s="57">
        <v>98093</v>
      </c>
      <c r="G19" s="3"/>
    </row>
    <row r="20" spans="1:10" ht="20.100000000000001" customHeight="1" x14ac:dyDescent="0.2">
      <c r="A20" s="53" t="s">
        <v>12</v>
      </c>
      <c r="B20" s="58" t="s">
        <v>27</v>
      </c>
      <c r="C20" s="59">
        <v>1300000</v>
      </c>
      <c r="D20" s="59">
        <v>2607138</v>
      </c>
      <c r="E20" s="56">
        <f t="shared" si="1"/>
        <v>94.900691869782122</v>
      </c>
      <c r="F20" s="60">
        <v>2474192</v>
      </c>
      <c r="G20" s="3"/>
    </row>
    <row r="21" spans="1:10" ht="20.100000000000001" customHeight="1" x14ac:dyDescent="0.2">
      <c r="A21" s="53" t="s">
        <v>60</v>
      </c>
      <c r="B21" s="46" t="s">
        <v>61</v>
      </c>
      <c r="C21" s="61">
        <v>96000</v>
      </c>
      <c r="D21" s="61">
        <v>96000</v>
      </c>
      <c r="E21" s="56">
        <f t="shared" si="1"/>
        <v>78.719791666666666</v>
      </c>
      <c r="F21" s="47">
        <v>75571</v>
      </c>
      <c r="G21" s="3"/>
    </row>
    <row r="22" spans="1:10" ht="20.100000000000001" customHeight="1" x14ac:dyDescent="0.2">
      <c r="A22" s="53" t="s">
        <v>63</v>
      </c>
      <c r="B22" s="62" t="s">
        <v>62</v>
      </c>
      <c r="C22" s="61">
        <v>66000</v>
      </c>
      <c r="D22" s="61">
        <v>66000</v>
      </c>
      <c r="E22" s="56">
        <f t="shared" si="1"/>
        <v>96.415151515151521</v>
      </c>
      <c r="F22" s="47">
        <v>63634</v>
      </c>
      <c r="G22" s="3"/>
    </row>
    <row r="23" spans="1:10" ht="20.100000000000001" customHeight="1" x14ac:dyDescent="0.2">
      <c r="A23" s="53" t="s">
        <v>67</v>
      </c>
      <c r="B23" s="62" t="s">
        <v>76</v>
      </c>
      <c r="C23" s="61">
        <v>2500000</v>
      </c>
      <c r="D23" s="61">
        <v>1674353</v>
      </c>
      <c r="E23" s="56">
        <f t="shared" si="1"/>
        <v>84.574399783080395</v>
      </c>
      <c r="F23" s="47">
        <v>1416074</v>
      </c>
      <c r="G23" s="3"/>
    </row>
    <row r="24" spans="1:10" ht="20.100000000000001" customHeight="1" x14ac:dyDescent="0.2">
      <c r="A24" s="53" t="s">
        <v>66</v>
      </c>
      <c r="B24" s="62" t="s">
        <v>77</v>
      </c>
      <c r="C24" s="61">
        <v>3000000</v>
      </c>
      <c r="D24" s="61">
        <v>4070000</v>
      </c>
      <c r="E24" s="56">
        <f t="shared" si="1"/>
        <v>99.995429975429971</v>
      </c>
      <c r="F24" s="47">
        <v>4069814</v>
      </c>
      <c r="G24" s="3"/>
    </row>
    <row r="25" spans="1:10" ht="20.100000000000001" customHeight="1" x14ac:dyDescent="0.2">
      <c r="A25" s="53" t="s">
        <v>82</v>
      </c>
      <c r="B25" s="62" t="s">
        <v>83</v>
      </c>
      <c r="C25" s="61">
        <v>3173800</v>
      </c>
      <c r="D25" s="61">
        <v>673200</v>
      </c>
      <c r="E25" s="56">
        <f t="shared" si="1"/>
        <v>83.77896613190731</v>
      </c>
      <c r="F25" s="47">
        <v>564000</v>
      </c>
      <c r="G25" s="3"/>
    </row>
    <row r="26" spans="1:10" ht="20.100000000000001" customHeight="1" x14ac:dyDescent="0.2">
      <c r="A26" s="63" t="s">
        <v>13</v>
      </c>
      <c r="B26" s="62" t="s">
        <v>28</v>
      </c>
      <c r="C26" s="61">
        <v>500000</v>
      </c>
      <c r="D26" s="61">
        <v>858000</v>
      </c>
      <c r="E26" s="56">
        <f t="shared" si="1"/>
        <v>99.919580419580427</v>
      </c>
      <c r="F26" s="47">
        <v>857310</v>
      </c>
      <c r="G26" s="3"/>
      <c r="J26" s="3"/>
    </row>
    <row r="27" spans="1:10" ht="20.100000000000001" customHeight="1" x14ac:dyDescent="0.2">
      <c r="A27" s="90" t="s">
        <v>14</v>
      </c>
      <c r="B27" s="62" t="s">
        <v>29</v>
      </c>
      <c r="C27" s="61">
        <v>100000</v>
      </c>
      <c r="D27" s="61">
        <v>90000</v>
      </c>
      <c r="E27" s="56">
        <f t="shared" si="1"/>
        <v>71.755555555555546</v>
      </c>
      <c r="F27" s="47">
        <v>64580</v>
      </c>
      <c r="G27" s="3"/>
      <c r="J27" s="3"/>
    </row>
    <row r="28" spans="1:10" ht="25.5" customHeight="1" x14ac:dyDescent="0.2">
      <c r="A28" s="64" t="s">
        <v>15</v>
      </c>
      <c r="B28" s="46" t="s">
        <v>30</v>
      </c>
      <c r="C28" s="61">
        <v>2200000</v>
      </c>
      <c r="D28" s="61">
        <v>2629996</v>
      </c>
      <c r="E28" s="56">
        <f t="shared" si="1"/>
        <v>84.012181007119409</v>
      </c>
      <c r="F28" s="47">
        <v>2209517</v>
      </c>
      <c r="G28" s="3"/>
      <c r="J28" s="3"/>
    </row>
    <row r="29" spans="1:10" ht="20.100000000000001" customHeight="1" thickBot="1" x14ac:dyDescent="0.25">
      <c r="A29" s="65" t="s">
        <v>16</v>
      </c>
      <c r="B29" s="49" t="s">
        <v>31</v>
      </c>
      <c r="C29" s="66">
        <v>5000</v>
      </c>
      <c r="D29" s="66">
        <v>5600</v>
      </c>
      <c r="E29" s="56">
        <f t="shared" si="1"/>
        <v>97.696428571428569</v>
      </c>
      <c r="F29" s="67">
        <v>5471</v>
      </c>
      <c r="G29" s="3"/>
      <c r="J29" s="3"/>
    </row>
    <row r="30" spans="1:10" ht="24.95" customHeight="1" thickBot="1" x14ac:dyDescent="0.25">
      <c r="A30" s="195" t="s">
        <v>35</v>
      </c>
      <c r="B30" s="196"/>
      <c r="C30" s="161">
        <f>SUM(C19:C29)</f>
        <v>12998000</v>
      </c>
      <c r="D30" s="160">
        <f>SUM(D19:D29)</f>
        <v>12870349</v>
      </c>
      <c r="E30" s="52">
        <f t="shared" si="1"/>
        <v>92.447034653061849</v>
      </c>
      <c r="F30" s="159">
        <f>SUM(F19:F29)</f>
        <v>11898256</v>
      </c>
      <c r="J30" s="3"/>
    </row>
    <row r="31" spans="1:10" ht="24.95" customHeight="1" x14ac:dyDescent="0.2">
      <c r="A31" s="119" t="s">
        <v>95</v>
      </c>
      <c r="B31" s="120" t="s">
        <v>96</v>
      </c>
      <c r="C31" s="121">
        <v>0</v>
      </c>
      <c r="D31" s="121">
        <v>940360</v>
      </c>
      <c r="E31" s="43">
        <f t="shared" si="1"/>
        <v>100</v>
      </c>
      <c r="F31" s="122">
        <v>940360</v>
      </c>
      <c r="J31" s="3"/>
    </row>
    <row r="32" spans="1:10" ht="24.95" customHeight="1" x14ac:dyDescent="0.2">
      <c r="A32" s="115" t="s">
        <v>68</v>
      </c>
      <c r="B32" s="116" t="s">
        <v>69</v>
      </c>
      <c r="C32" s="117">
        <v>300000</v>
      </c>
      <c r="D32" s="117">
        <v>1280637</v>
      </c>
      <c r="E32" s="43">
        <f t="shared" si="1"/>
        <v>100</v>
      </c>
      <c r="F32" s="118">
        <v>1280637</v>
      </c>
      <c r="J32" s="3"/>
    </row>
    <row r="33" spans="1:10" ht="24.95" customHeight="1" thickBot="1" x14ac:dyDescent="0.25">
      <c r="A33" s="70" t="s">
        <v>70</v>
      </c>
      <c r="B33" s="71" t="s">
        <v>71</v>
      </c>
      <c r="C33" s="72">
        <v>81000</v>
      </c>
      <c r="D33" s="72">
        <v>603200</v>
      </c>
      <c r="E33" s="97">
        <f t="shared" si="1"/>
        <v>99.414622015915128</v>
      </c>
      <c r="F33" s="73">
        <v>599669</v>
      </c>
      <c r="J33" s="3"/>
    </row>
    <row r="34" spans="1:10" ht="24.95" customHeight="1" thickBot="1" x14ac:dyDescent="0.25">
      <c r="A34" s="195" t="s">
        <v>78</v>
      </c>
      <c r="B34" s="196"/>
      <c r="C34" s="96">
        <f>SUM(C31:C33)</f>
        <v>381000</v>
      </c>
      <c r="D34" s="96">
        <f>SUM(D31:D33)</f>
        <v>2824197</v>
      </c>
      <c r="E34" s="52">
        <f t="shared" si="1"/>
        <v>99.874973310997788</v>
      </c>
      <c r="F34" s="159">
        <f>SUM(F31:F33)</f>
        <v>2820666</v>
      </c>
      <c r="J34" s="3"/>
    </row>
    <row r="35" spans="1:10" ht="21.75" customHeight="1" thickBot="1" x14ac:dyDescent="0.25">
      <c r="A35" s="197" t="s">
        <v>1</v>
      </c>
      <c r="B35" s="198"/>
      <c r="C35" s="68">
        <f>SUM(C34,C30,C18,C15)</f>
        <v>88222000</v>
      </c>
      <c r="D35" s="68">
        <f>SUM(D34,D30,D18,D15)</f>
        <v>87290546</v>
      </c>
      <c r="E35" s="69">
        <f t="shared" si="1"/>
        <v>98.286092745942952</v>
      </c>
      <c r="F35" s="99">
        <f>SUM(F15+F18+F30+F34)</f>
        <v>85794467</v>
      </c>
      <c r="G35" s="4"/>
      <c r="J35" s="3"/>
    </row>
    <row r="36" spans="1:10" x14ac:dyDescent="0.2">
      <c r="J36" s="3"/>
    </row>
    <row r="37" spans="1:10" x14ac:dyDescent="0.2">
      <c r="B37" s="12"/>
      <c r="C37" s="100"/>
      <c r="D37" s="100"/>
      <c r="E37" s="100"/>
      <c r="F37" s="100"/>
      <c r="J37" s="3"/>
    </row>
    <row r="38" spans="1:10" x14ac:dyDescent="0.2">
      <c r="J38" s="3"/>
    </row>
    <row r="39" spans="1:10" x14ac:dyDescent="0.2">
      <c r="J39" s="3"/>
    </row>
    <row r="40" spans="1:10" x14ac:dyDescent="0.2">
      <c r="J40" s="3"/>
    </row>
    <row r="41" spans="1:10" x14ac:dyDescent="0.2">
      <c r="J41" s="3"/>
    </row>
    <row r="42" spans="1:10" x14ac:dyDescent="0.2">
      <c r="J42" s="3"/>
    </row>
    <row r="43" spans="1:10" x14ac:dyDescent="0.2">
      <c r="J43" s="3"/>
    </row>
  </sheetData>
  <sheetProtection algorithmName="SHA-512" hashValue="PSdLPogmvaLUDXCcPYHaGL+IgXP+LWI0SUaZU2TFwWaKVKjr+2P1z8J9/brSlXq1dJ+uKynrBF5lXuivKov9wg==" saltValue="t1RHh6o3tS48BG3b/NsmFA==" spinCount="100000" sheet="1" objects="1" scenarios="1"/>
  <mergeCells count="11">
    <mergeCell ref="A15:B15"/>
    <mergeCell ref="A18:B18"/>
    <mergeCell ref="A30:B30"/>
    <mergeCell ref="A35:B35"/>
    <mergeCell ref="A2:F2"/>
    <mergeCell ref="A3:F3"/>
    <mergeCell ref="A5:F5"/>
    <mergeCell ref="A6:A7"/>
    <mergeCell ref="B6:B7"/>
    <mergeCell ref="A34:B34"/>
    <mergeCell ref="C6:E6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62" orientation="portrait" r:id="rId1"/>
  <headerFooter alignWithMargins="0">
    <oddHeader>&amp;LPiliscsévi "Aranykapu" Óvoda-Bölcsőde&amp;RIV/3. számú melléklet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Mérleg</vt:lpstr>
      <vt:lpstr>Bevételek</vt:lpstr>
      <vt:lpstr>Kiadások</vt:lpstr>
      <vt:lpstr>Bevételek!Nyomtatási_terület</vt:lpstr>
      <vt:lpstr>Kiadások!Nyomtatási_terület</vt:lpstr>
      <vt:lpstr>Mérleg!Nyomtatási_terület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Rozbora Timea</cp:lastModifiedBy>
  <cp:lastPrinted>2023-04-26T08:35:54Z</cp:lastPrinted>
  <dcterms:created xsi:type="dcterms:W3CDTF">2016-01-02T07:48:50Z</dcterms:created>
  <dcterms:modified xsi:type="dcterms:W3CDTF">2023-05-10T08:00:15Z</dcterms:modified>
</cp:coreProperties>
</file>