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\excel\penzugy\R.Timi\Előirányzatok\2022\Beszámoló\"/>
    </mc:Choice>
  </mc:AlternateContent>
  <xr:revisionPtr revIDLastSave="0" documentId="13_ncr:1_{608EF24B-BE2A-47A0-A2AD-3E1C4BC32956}" xr6:coauthVersionLast="47" xr6:coauthVersionMax="47" xr10:uidLastSave="{00000000-0000-0000-0000-000000000000}"/>
  <workbookProtection workbookAlgorithmName="SHA-512" workbookHashValue="94yfkqTSKS/OyuLHkL/d2XemOjkjp89vEj7hruu7swI4b4ZNX/MYwXO3lBEjSpwDHtQr2AOlqaCS9/p5sPK8Pw==" workbookSaltValue="U1YibSPAvkf8jZ6HlNei/Q==" workbookSpinCount="100000" lockStructure="1"/>
  <bookViews>
    <workbookView xWindow="-120" yWindow="-120" windowWidth="29040" windowHeight="15840" xr2:uid="{00000000-000D-0000-FFFF-FFFF00000000}"/>
  </bookViews>
  <sheets>
    <sheet name="Mérleg" sheetId="4" r:id="rId1"/>
    <sheet name="Bevételek" sheetId="7" r:id="rId2"/>
    <sheet name="Kiadások" sheetId="3" r:id="rId3"/>
  </sheets>
  <definedNames>
    <definedName name="_xlnm.Print_Area" localSheetId="1">Bevételek!$A$1:$F$19</definedName>
    <definedName name="_xlnm.Print_Area" localSheetId="2">Kiadások!$A$1:$F$42</definedName>
    <definedName name="_xlnm.Print_Area" localSheetId="0">Mérleg!$A$1:$L$27</definedName>
  </definedNames>
  <calcPr calcId="181029" iterateDelta="1E-4"/>
</workbook>
</file>

<file path=xl/calcChain.xml><?xml version="1.0" encoding="utf-8"?>
<calcChain xmlns="http://schemas.openxmlformats.org/spreadsheetml/2006/main">
  <c r="E15" i="7" l="1"/>
  <c r="E35" i="3"/>
  <c r="E34" i="3"/>
  <c r="E32" i="3"/>
  <c r="E33" i="3"/>
  <c r="K15" i="4"/>
  <c r="F14" i="4" l="1"/>
  <c r="D14" i="4"/>
  <c r="C14" i="4"/>
  <c r="E9" i="4"/>
  <c r="F9" i="4"/>
  <c r="D9" i="4"/>
  <c r="C9" i="4"/>
  <c r="C15" i="7"/>
  <c r="C12" i="7"/>
  <c r="D12" i="7"/>
  <c r="D15" i="7" s="1"/>
  <c r="E8" i="7" l="1"/>
  <c r="D34" i="3"/>
  <c r="C34" i="3"/>
  <c r="F34" i="3"/>
  <c r="F35" i="3"/>
  <c r="E31" i="3"/>
  <c r="C30" i="3"/>
  <c r="F16" i="3"/>
  <c r="E11" i="3"/>
  <c r="E9" i="3"/>
  <c r="E15" i="3" l="1"/>
  <c r="D16" i="3"/>
  <c r="C16" i="3"/>
  <c r="F15" i="4"/>
  <c r="D15" i="4"/>
  <c r="C15" i="4"/>
  <c r="F13" i="4"/>
  <c r="C13" i="4"/>
  <c r="F12" i="4"/>
  <c r="C12" i="4"/>
  <c r="F11" i="4"/>
  <c r="D11" i="4"/>
  <c r="C11" i="4"/>
  <c r="F10" i="4"/>
  <c r="D10" i="4"/>
  <c r="C10" i="4"/>
  <c r="F12" i="7"/>
  <c r="F15" i="7" s="1"/>
  <c r="D13" i="4"/>
  <c r="D12" i="4"/>
  <c r="E10" i="4" l="1"/>
  <c r="F16" i="4"/>
  <c r="D16" i="4"/>
  <c r="C16" i="4"/>
  <c r="E12" i="4"/>
  <c r="L15" i="4" l="1"/>
  <c r="J15" i="4"/>
  <c r="I15" i="4"/>
  <c r="F30" i="3"/>
  <c r="L12" i="4" s="1"/>
  <c r="D30" i="3"/>
  <c r="I12" i="4"/>
  <c r="F18" i="3"/>
  <c r="L11" i="4" s="1"/>
  <c r="D18" i="3"/>
  <c r="J11" i="4" s="1"/>
  <c r="C18" i="3"/>
  <c r="I11" i="4" s="1"/>
  <c r="J10" i="4"/>
  <c r="L10" i="4" l="1"/>
  <c r="C35" i="3"/>
  <c r="I10" i="4"/>
  <c r="I14" i="4" s="1"/>
  <c r="I16" i="4" s="1"/>
  <c r="D35" i="3"/>
  <c r="J12" i="4"/>
  <c r="J14" i="4" s="1"/>
  <c r="J16" i="4" s="1"/>
  <c r="E14" i="7"/>
  <c r="E13" i="7"/>
  <c r="E10" i="7"/>
  <c r="E9" i="7"/>
  <c r="E24" i="3" l="1"/>
  <c r="E23" i="3"/>
  <c r="E22" i="3"/>
  <c r="E29" i="3"/>
  <c r="E28" i="3"/>
  <c r="E27" i="3"/>
  <c r="E26" i="3"/>
  <c r="C20" i="4"/>
  <c r="E11" i="7"/>
  <c r="E13" i="3" l="1"/>
  <c r="E12" i="7"/>
  <c r="E15" i="4" l="1"/>
  <c r="E11" i="4" l="1"/>
  <c r="E14" i="3"/>
  <c r="E16" i="3"/>
  <c r="E10" i="3"/>
  <c r="E8" i="3"/>
  <c r="K10" i="4" l="1"/>
  <c r="E19" i="3" l="1"/>
  <c r="E18" i="3" l="1"/>
  <c r="K11" i="4" l="1"/>
  <c r="E17" i="3" l="1"/>
  <c r="E20" i="3"/>
  <c r="E21" i="3" l="1"/>
  <c r="E30" i="3" l="1"/>
  <c r="K12" i="4" l="1"/>
  <c r="L14" i="4"/>
  <c r="L16" i="4" l="1"/>
  <c r="K16" i="4" s="1"/>
  <c r="K14" i="4"/>
  <c r="E13" i="4" l="1"/>
  <c r="E14" i="4" l="1"/>
</calcChain>
</file>

<file path=xl/sharedStrings.xml><?xml version="1.0" encoding="utf-8"?>
<sst xmlns="http://schemas.openxmlformats.org/spreadsheetml/2006/main" count="125" uniqueCount="98">
  <si>
    <t>Főkönyvi szám</t>
  </si>
  <si>
    <t>Kiadások összesen</t>
  </si>
  <si>
    <t>0981311</t>
  </si>
  <si>
    <t>098161</t>
  </si>
  <si>
    <t>05110111</t>
  </si>
  <si>
    <t>0511101</t>
  </si>
  <si>
    <t>0511131</t>
  </si>
  <si>
    <t>051221</t>
  </si>
  <si>
    <t>05211</t>
  </si>
  <si>
    <t>053111</t>
  </si>
  <si>
    <t>053121</t>
  </si>
  <si>
    <t>053371</t>
  </si>
  <si>
    <t>053411</t>
  </si>
  <si>
    <t>053511</t>
  </si>
  <si>
    <t>053551</t>
  </si>
  <si>
    <t>Főkönyvi szám neve</t>
  </si>
  <si>
    <t>Előző év költségvetési maradványának igénybevétele</t>
  </si>
  <si>
    <t>Központi, irányító szervi támogatás</t>
  </si>
  <si>
    <t>Köztisztviselők,közalkalmazottak bére</t>
  </si>
  <si>
    <t>Egyéb költségtérítések</t>
  </si>
  <si>
    <t>Foglalkoztatottak egyéb személyi juttatásai</t>
  </si>
  <si>
    <t>Munkavégzésre irányuló egyéb jogviszonyban nem saját foglalkoztatottnak fizetett juttatások</t>
  </si>
  <si>
    <t>Szociális hozzájárulási adó</t>
  </si>
  <si>
    <t>Szakmai anyagok beszerzése</t>
  </si>
  <si>
    <t>Üzemeltetési anyagok beszerzése</t>
  </si>
  <si>
    <t>Egyéb szolgáltatások</t>
  </si>
  <si>
    <t>Kiküldetések kiadásai</t>
  </si>
  <si>
    <t>Működési célú előzetesen felszámított általános forgalmi adó</t>
  </si>
  <si>
    <t>Egyéb dologi kiadások</t>
  </si>
  <si>
    <t>Bevételek</t>
  </si>
  <si>
    <t>Személyi juttatások</t>
  </si>
  <si>
    <t>Munkaadót terhelő járulékok</t>
  </si>
  <si>
    <t>Dologi kiadások</t>
  </si>
  <si>
    <t>Kiadások</t>
  </si>
  <si>
    <t>Munkaadót terh. befizetések</t>
  </si>
  <si>
    <t>Intézmény fin.(önkorm.hozzáj.)</t>
  </si>
  <si>
    <t>Tárgyévi működési kiadások</t>
  </si>
  <si>
    <t>Pénzmaradvány</t>
  </si>
  <si>
    <t>Mindösszesen</t>
  </si>
  <si>
    <t>Mérleg</t>
  </si>
  <si>
    <t>adatok: Ft-ban</t>
  </si>
  <si>
    <t>adatok: ezer Ft-ban</t>
  </si>
  <si>
    <t>Megnevezés</t>
  </si>
  <si>
    <t>052</t>
  </si>
  <si>
    <t>053</t>
  </si>
  <si>
    <t>09813</t>
  </si>
  <si>
    <t>09816</t>
  </si>
  <si>
    <t>-ebből állami normatív támogatás</t>
  </si>
  <si>
    <t>%</t>
  </si>
  <si>
    <t>Eredeti EI</t>
  </si>
  <si>
    <t>051</t>
  </si>
  <si>
    <t>09411</t>
  </si>
  <si>
    <t xml:space="preserve">Egyéb működési bevételek </t>
  </si>
  <si>
    <t>Egyéb működési bevételek</t>
  </si>
  <si>
    <t>0511071</t>
  </si>
  <si>
    <t>Béren kívüli juttatások</t>
  </si>
  <si>
    <t>053211</t>
  </si>
  <si>
    <t>Informatikai szolgáltatások igénybevétele</t>
  </si>
  <si>
    <t xml:space="preserve">Egyéb kommunikációs szolgáltatások </t>
  </si>
  <si>
    <t>053221</t>
  </si>
  <si>
    <t>Tárgyévi működési bevételek</t>
  </si>
  <si>
    <t>053341</t>
  </si>
  <si>
    <t>053311</t>
  </si>
  <si>
    <t>05641</t>
  </si>
  <si>
    <t>Egyéb tárgyi eszközök beszerzése</t>
  </si>
  <si>
    <t>05671</t>
  </si>
  <si>
    <t>Beruházási célú, előzetesen felszámított általános forgalmi adó</t>
  </si>
  <si>
    <t>-ebből fenntartói támogatás (Piliscsév Község Önk.)</t>
  </si>
  <si>
    <t>094041</t>
  </si>
  <si>
    <t>Tulajdonosi bevételek</t>
  </si>
  <si>
    <t xml:space="preserve">Közüzemi díjak </t>
  </si>
  <si>
    <t>Karbantartás, kisjavítás szolgáltatások</t>
  </si>
  <si>
    <t>Beruházások, fejlesztések</t>
  </si>
  <si>
    <t>Bevételek összesen</t>
  </si>
  <si>
    <t>09404</t>
  </si>
  <si>
    <t>056</t>
  </si>
  <si>
    <t>Beruházások</t>
  </si>
  <si>
    <t>III.sz. EI mód.</t>
  </si>
  <si>
    <t>III. sz. EI mód.</t>
  </si>
  <si>
    <t>Kálmánfi Béla Művelődési Ház és Könyvtár</t>
  </si>
  <si>
    <t>053361</t>
  </si>
  <si>
    <t>Szakmai tevékenységet segítő szolgáltatások</t>
  </si>
  <si>
    <t>Intézmény fin.(központi)</t>
  </si>
  <si>
    <t>0511091</t>
  </si>
  <si>
    <t>Közlekedési költségtérítés</t>
  </si>
  <si>
    <t>051231</t>
  </si>
  <si>
    <t>Egyéb külső személyi juttatás</t>
  </si>
  <si>
    <t>2022. évi költségvetési beszámoló</t>
  </si>
  <si>
    <t>2022. évi pénzmaradvány:</t>
  </si>
  <si>
    <t>Teljesítés 2022.12.31.</t>
  </si>
  <si>
    <t>0511031</t>
  </si>
  <si>
    <t>Céljuttatás,  projektprémium</t>
  </si>
  <si>
    <t>05631</t>
  </si>
  <si>
    <t>Informatikai eszközök beszerzése, létesítése</t>
  </si>
  <si>
    <t>2022.évi költségvetési beszámoló</t>
  </si>
  <si>
    <t>09161</t>
  </si>
  <si>
    <t>0916</t>
  </si>
  <si>
    <t>Egyéb működési célú támogatások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</si>
</sst>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#,##0\ &quot;Ft&quot;"/>
  </numFmts>
  <fonts count="21" x14ac:knownFonts="1">
    <font>
      <sz val="10"/>
      <name val="Arial"/>
    </font>
    <font>
      <sz val="9"/>
      <name val="Times New Roman"/>
      <family val="1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b/>
      <sz val="10"/>
      <name val="Verdana"/>
      <family val="2"/>
      <charset val="238"/>
    </font>
    <font>
      <b/>
      <sz val="7"/>
      <name val="Verdana"/>
      <family val="2"/>
      <charset val="238"/>
    </font>
    <font>
      <sz val="7"/>
      <name val="Verdana"/>
      <family val="2"/>
      <charset val="238"/>
    </font>
    <font>
      <i/>
      <sz val="7"/>
      <name val="Verdana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b/>
      <i/>
      <sz val="8"/>
      <name val="Verdana"/>
      <family val="2"/>
      <charset val="238"/>
    </font>
    <font>
      <i/>
      <sz val="8"/>
      <name val="Verdan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63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63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7" fillId="0" borderId="0" quotePrefix="1" applyFont="0" applyFill="0" applyBorder="0" applyAlignment="0">
      <protection locked="0"/>
    </xf>
    <xf numFmtId="9" fontId="7" fillId="0" borderId="0" quotePrefix="1" applyFont="0" applyFill="0" applyBorder="0" applyAlignment="0">
      <protection locked="0"/>
    </xf>
  </cellStyleXfs>
  <cellXfs count="216">
    <xf numFmtId="0" fontId="0" fillId="0" borderId="0" xfId="0"/>
    <xf numFmtId="0" fontId="2" fillId="0" borderId="0" xfId="0" applyFont="1"/>
    <xf numFmtId="0" fontId="8" fillId="0" borderId="0" xfId="0" applyFont="1" applyAlignment="1">
      <alignment horizontal="right"/>
    </xf>
    <xf numFmtId="3" fontId="1" fillId="3" borderId="0" xfId="0" applyNumberFormat="1" applyFont="1" applyFill="1" applyAlignment="1">
      <alignment horizontal="right" vertical="center" wrapText="1" shrinkToFit="1"/>
    </xf>
    <xf numFmtId="3" fontId="9" fillId="0" borderId="0" xfId="0" applyNumberFormat="1" applyFont="1"/>
    <xf numFmtId="3" fontId="0" fillId="0" borderId="0" xfId="0" applyNumberFormat="1"/>
    <xf numFmtId="3" fontId="5" fillId="0" borderId="0" xfId="1" applyNumberFormat="1" applyFont="1" applyFill="1" applyBorder="1" applyAlignment="1">
      <protection locked="0"/>
    </xf>
    <xf numFmtId="3" fontId="5" fillId="0" borderId="0" xfId="1" applyNumberFormat="1" applyFont="1" applyFill="1" applyBorder="1">
      <protection locked="0"/>
    </xf>
    <xf numFmtId="3" fontId="4" fillId="0" borderId="0" xfId="1" applyNumberFormat="1" applyFont="1" applyFill="1" applyBorder="1" applyAlignment="1">
      <alignment horizontal="right"/>
      <protection locked="0"/>
    </xf>
    <xf numFmtId="0" fontId="10" fillId="0" borderId="0" xfId="0" applyFont="1"/>
    <xf numFmtId="3" fontId="11" fillId="0" borderId="0" xfId="1" applyNumberFormat="1" applyFont="1" applyFill="1" applyBorder="1">
      <protection locked="0"/>
    </xf>
    <xf numFmtId="3" fontId="10" fillId="0" borderId="0" xfId="0" applyNumberFormat="1" applyFont="1"/>
    <xf numFmtId="0" fontId="14" fillId="0" borderId="0" xfId="0" applyFont="1"/>
    <xf numFmtId="0" fontId="15" fillId="0" borderId="0" xfId="0" applyFont="1" applyAlignment="1">
      <alignment horizontal="right"/>
    </xf>
    <xf numFmtId="0" fontId="13" fillId="2" borderId="1" xfId="0" applyFont="1" applyFill="1" applyBorder="1" applyAlignment="1">
      <alignment horizontal="center" vertical="center" wrapText="1" shrinkToFit="1"/>
    </xf>
    <xf numFmtId="0" fontId="13" fillId="2" borderId="19" xfId="0" applyFont="1" applyFill="1" applyBorder="1" applyAlignment="1">
      <alignment horizontal="center" vertical="center" wrapText="1" shrinkToFit="1"/>
    </xf>
    <xf numFmtId="49" fontId="14" fillId="3" borderId="3" xfId="0" applyNumberFormat="1" applyFont="1" applyFill="1" applyBorder="1" applyAlignment="1">
      <alignment horizontal="left" vertical="center" wrapText="1" shrinkToFit="1"/>
    </xf>
    <xf numFmtId="49" fontId="14" fillId="3" borderId="4" xfId="0" applyNumberFormat="1" applyFont="1" applyFill="1" applyBorder="1" applyAlignment="1">
      <alignment vertical="center" wrapText="1" shrinkToFit="1"/>
    </xf>
    <xf numFmtId="3" fontId="14" fillId="3" borderId="4" xfId="0" applyNumberFormat="1" applyFont="1" applyFill="1" applyBorder="1" applyAlignment="1">
      <alignment vertical="center" wrapText="1" shrinkToFit="1"/>
    </xf>
    <xf numFmtId="3" fontId="14" fillId="3" borderId="4" xfId="0" applyNumberFormat="1" applyFont="1" applyFill="1" applyBorder="1" applyAlignment="1">
      <alignment horizontal="center" vertical="center" wrapText="1" shrinkToFit="1"/>
    </xf>
    <xf numFmtId="3" fontId="14" fillId="3" borderId="16" xfId="0" applyNumberFormat="1" applyFont="1" applyFill="1" applyBorder="1" applyAlignment="1">
      <alignment vertical="center" wrapText="1" shrinkToFit="1"/>
    </xf>
    <xf numFmtId="49" fontId="14" fillId="3" borderId="6" xfId="0" applyNumberFormat="1" applyFont="1" applyFill="1" applyBorder="1" applyAlignment="1">
      <alignment vertical="center" wrapText="1" shrinkToFit="1"/>
    </xf>
    <xf numFmtId="3" fontId="14" fillId="3" borderId="24" xfId="0" applyNumberFormat="1" applyFont="1" applyFill="1" applyBorder="1" applyAlignment="1">
      <alignment vertical="center" wrapText="1" shrinkToFit="1"/>
    </xf>
    <xf numFmtId="49" fontId="15" fillId="3" borderId="2" xfId="0" applyNumberFormat="1" applyFont="1" applyFill="1" applyBorder="1" applyAlignment="1">
      <alignment vertical="center" wrapText="1" shrinkToFit="1"/>
    </xf>
    <xf numFmtId="3" fontId="15" fillId="3" borderId="15" xfId="0" applyNumberFormat="1" applyFont="1" applyFill="1" applyBorder="1" applyAlignment="1">
      <alignment vertical="center" wrapText="1" shrinkToFit="1"/>
    </xf>
    <xf numFmtId="3" fontId="15" fillId="3" borderId="20" xfId="0" applyNumberFormat="1" applyFont="1" applyFill="1" applyBorder="1" applyAlignment="1">
      <alignment vertical="center" wrapText="1" shrinkToFit="1"/>
    </xf>
    <xf numFmtId="49" fontId="15" fillId="3" borderId="6" xfId="0" applyNumberFormat="1" applyFont="1" applyFill="1" applyBorder="1" applyAlignment="1">
      <alignment vertical="center" wrapText="1" shrinkToFit="1"/>
    </xf>
    <xf numFmtId="3" fontId="13" fillId="4" borderId="8" xfId="0" applyNumberFormat="1" applyFont="1" applyFill="1" applyBorder="1"/>
    <xf numFmtId="3" fontId="14" fillId="3" borderId="4" xfId="0" applyNumberFormat="1" applyFont="1" applyFill="1" applyBorder="1" applyAlignment="1">
      <alignment horizontal="right" vertical="center" wrapText="1" shrinkToFit="1"/>
    </xf>
    <xf numFmtId="49" fontId="14" fillId="0" borderId="3" xfId="0" applyNumberFormat="1" applyFont="1" applyBorder="1" applyAlignment="1">
      <alignment horizontal="left" vertical="center" wrapText="1" shrinkToFit="1"/>
    </xf>
    <xf numFmtId="0" fontId="14" fillId="0" borderId="4" xfId="0" applyFont="1" applyBorder="1" applyAlignment="1">
      <alignment horizontal="left" vertical="center" wrapText="1" shrinkToFit="1"/>
    </xf>
    <xf numFmtId="3" fontId="14" fillId="0" borderId="4" xfId="0" applyNumberFormat="1" applyFont="1" applyBorder="1" applyAlignment="1">
      <alignment horizontal="right" vertical="center" wrapText="1" shrinkToFit="1"/>
    </xf>
    <xf numFmtId="3" fontId="14" fillId="0" borderId="16" xfId="0" applyNumberFormat="1" applyFont="1" applyBorder="1" applyAlignment="1">
      <alignment horizontal="right" vertical="center" wrapText="1" shrinkToFit="1"/>
    </xf>
    <xf numFmtId="3" fontId="14" fillId="3" borderId="16" xfId="0" applyNumberFormat="1" applyFont="1" applyFill="1" applyBorder="1" applyAlignment="1">
      <alignment horizontal="right" vertical="center" wrapText="1" shrinkToFit="1"/>
    </xf>
    <xf numFmtId="0" fontId="13" fillId="0" borderId="0" xfId="0" applyFont="1" applyAlignment="1">
      <alignment horizontal="center"/>
    </xf>
    <xf numFmtId="3" fontId="13" fillId="0" borderId="0" xfId="0" applyNumberFormat="1" applyFont="1"/>
    <xf numFmtId="3" fontId="13" fillId="0" borderId="0" xfId="0" applyNumberFormat="1" applyFont="1" applyAlignment="1">
      <alignment horizontal="center"/>
    </xf>
    <xf numFmtId="3" fontId="13" fillId="4" borderId="8" xfId="0" applyNumberFormat="1" applyFont="1" applyFill="1" applyBorder="1" applyAlignment="1">
      <alignment horizontal="center"/>
    </xf>
    <xf numFmtId="0" fontId="16" fillId="9" borderId="17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 shrinkToFit="1"/>
    </xf>
    <xf numFmtId="0" fontId="16" fillId="6" borderId="19" xfId="0" applyFont="1" applyFill="1" applyBorder="1" applyAlignment="1">
      <alignment horizontal="center" vertical="center" wrapText="1" shrinkToFit="1"/>
    </xf>
    <xf numFmtId="49" fontId="17" fillId="3" borderId="3" xfId="0" applyNumberFormat="1" applyFont="1" applyFill="1" applyBorder="1" applyAlignment="1">
      <alignment vertical="center" wrapText="1" shrinkToFit="1"/>
    </xf>
    <xf numFmtId="49" fontId="17" fillId="0" borderId="4" xfId="0" applyNumberFormat="1" applyFont="1" applyBorder="1" applyAlignment="1">
      <alignment horizontal="left" vertical="center" wrapText="1" shrinkToFit="1"/>
    </xf>
    <xf numFmtId="3" fontId="17" fillId="0" borderId="29" xfId="0" applyNumberFormat="1" applyFont="1" applyBorder="1" applyAlignment="1">
      <alignment horizontal="right" vertical="center" wrapText="1" shrinkToFit="1"/>
    </xf>
    <xf numFmtId="3" fontId="17" fillId="0" borderId="4" xfId="0" applyNumberFormat="1" applyFont="1" applyBorder="1" applyAlignment="1">
      <alignment horizontal="center" vertical="center" wrapText="1" shrinkToFit="1"/>
    </xf>
    <xf numFmtId="3" fontId="17" fillId="0" borderId="16" xfId="0" applyNumberFormat="1" applyFont="1" applyBorder="1" applyAlignment="1">
      <alignment horizontal="right" vertical="center" wrapText="1" shrinkToFit="1"/>
    </xf>
    <xf numFmtId="49" fontId="17" fillId="3" borderId="11" xfId="0" applyNumberFormat="1" applyFont="1" applyFill="1" applyBorder="1" applyAlignment="1">
      <alignment vertical="center" wrapText="1" shrinkToFit="1"/>
    </xf>
    <xf numFmtId="49" fontId="17" fillId="0" borderId="2" xfId="0" applyNumberFormat="1" applyFont="1" applyBorder="1" applyAlignment="1">
      <alignment horizontal="left" vertical="center" wrapText="1" shrinkToFit="1"/>
    </xf>
    <xf numFmtId="3" fontId="17" fillId="0" borderId="15" xfId="0" applyNumberFormat="1" applyFont="1" applyBorder="1" applyAlignment="1">
      <alignment horizontal="right" vertical="center" wrapText="1" shrinkToFit="1"/>
    </xf>
    <xf numFmtId="49" fontId="17" fillId="0" borderId="6" xfId="0" applyNumberFormat="1" applyFont="1" applyBorder="1" applyAlignment="1">
      <alignment horizontal="left" vertical="center" wrapText="1" shrinkToFit="1"/>
    </xf>
    <xf numFmtId="3" fontId="19" fillId="8" borderId="8" xfId="0" applyNumberFormat="1" applyFont="1" applyFill="1" applyBorder="1" applyAlignment="1">
      <alignment horizontal="right" vertical="center" wrapText="1" shrinkToFit="1"/>
    </xf>
    <xf numFmtId="3" fontId="19" fillId="8" borderId="7" xfId="0" applyNumberFormat="1" applyFont="1" applyFill="1" applyBorder="1" applyAlignment="1">
      <alignment horizontal="center" vertical="center" wrapText="1" shrinkToFit="1"/>
    </xf>
    <xf numFmtId="49" fontId="17" fillId="3" borderId="2" xfId="0" applyNumberFormat="1" applyFont="1" applyFill="1" applyBorder="1" applyAlignment="1">
      <alignment vertical="center" wrapText="1" shrinkToFit="1"/>
    </xf>
    <xf numFmtId="49" fontId="17" fillId="3" borderId="29" xfId="0" applyNumberFormat="1" applyFont="1" applyFill="1" applyBorder="1" applyAlignment="1">
      <alignment horizontal="left" vertical="center" wrapText="1" shrinkToFit="1"/>
    </xf>
    <xf numFmtId="3" fontId="17" fillId="3" borderId="29" xfId="0" applyNumberFormat="1" applyFont="1" applyFill="1" applyBorder="1" applyAlignment="1">
      <alignment horizontal="right" vertical="center" wrapText="1" shrinkToFit="1"/>
    </xf>
    <xf numFmtId="3" fontId="17" fillId="3" borderId="4" xfId="0" applyNumberFormat="1" applyFont="1" applyFill="1" applyBorder="1" applyAlignment="1">
      <alignment horizontal="center" vertical="center" wrapText="1" shrinkToFit="1"/>
    </xf>
    <xf numFmtId="3" fontId="17" fillId="3" borderId="16" xfId="0" applyNumberFormat="1" applyFont="1" applyFill="1" applyBorder="1" applyAlignment="1">
      <alignment horizontal="right" vertical="center" wrapText="1" shrinkToFit="1"/>
    </xf>
    <xf numFmtId="49" fontId="17" fillId="3" borderId="28" xfId="0" applyNumberFormat="1" applyFont="1" applyFill="1" applyBorder="1" applyAlignment="1">
      <alignment horizontal="left" vertical="center" wrapText="1" shrinkToFit="1"/>
    </xf>
    <xf numFmtId="3" fontId="17" fillId="3" borderId="28" xfId="0" applyNumberFormat="1" applyFont="1" applyFill="1" applyBorder="1" applyAlignment="1">
      <alignment horizontal="right" vertical="center" wrapText="1" shrinkToFit="1"/>
    </xf>
    <xf numFmtId="3" fontId="17" fillId="3" borderId="2" xfId="0" applyNumberFormat="1" applyFont="1" applyFill="1" applyBorder="1" applyAlignment="1">
      <alignment horizontal="center" vertical="center" wrapText="1" shrinkToFit="1"/>
    </xf>
    <xf numFmtId="3" fontId="17" fillId="3" borderId="15" xfId="0" applyNumberFormat="1" applyFont="1" applyFill="1" applyBorder="1" applyAlignment="1">
      <alignment horizontal="right" vertical="center" wrapText="1" shrinkToFit="1"/>
    </xf>
    <xf numFmtId="3" fontId="17" fillId="0" borderId="28" xfId="0" applyNumberFormat="1" applyFont="1" applyBorder="1" applyAlignment="1">
      <alignment horizontal="right" vertical="center" wrapText="1" shrinkToFit="1"/>
    </xf>
    <xf numFmtId="3" fontId="17" fillId="0" borderId="2" xfId="0" applyNumberFormat="1" applyFont="1" applyBorder="1" applyAlignment="1">
      <alignment horizontal="center" vertical="center" wrapText="1" shrinkToFit="1"/>
    </xf>
    <xf numFmtId="49" fontId="17" fillId="0" borderId="28" xfId="0" applyNumberFormat="1" applyFont="1" applyBorder="1" applyAlignment="1">
      <alignment horizontal="left" vertical="center" wrapText="1" shrinkToFit="1"/>
    </xf>
    <xf numFmtId="49" fontId="17" fillId="0" borderId="2" xfId="0" applyNumberFormat="1" applyFont="1" applyBorder="1" applyAlignment="1">
      <alignment vertical="center" wrapText="1" shrinkToFit="1"/>
    </xf>
    <xf numFmtId="49" fontId="17" fillId="0" borderId="11" xfId="0" applyNumberFormat="1" applyFont="1" applyBorder="1" applyAlignment="1">
      <alignment vertical="center" wrapText="1" shrinkToFit="1"/>
    </xf>
    <xf numFmtId="49" fontId="17" fillId="0" borderId="5" xfId="0" applyNumberFormat="1" applyFont="1" applyBorder="1" applyAlignment="1">
      <alignment vertical="center" wrapText="1" shrinkToFit="1"/>
    </xf>
    <xf numFmtId="3" fontId="17" fillId="0" borderId="41" xfId="0" applyNumberFormat="1" applyFont="1" applyBorder="1" applyAlignment="1">
      <alignment horizontal="right" vertical="center" wrapText="1" shrinkToFit="1"/>
    </xf>
    <xf numFmtId="3" fontId="17" fillId="0" borderId="20" xfId="0" applyNumberFormat="1" applyFont="1" applyBorder="1" applyAlignment="1">
      <alignment horizontal="right" vertical="center" wrapText="1" shrinkToFit="1"/>
    </xf>
    <xf numFmtId="3" fontId="19" fillId="8" borderId="8" xfId="0" applyNumberFormat="1" applyFont="1" applyFill="1" applyBorder="1" applyAlignment="1">
      <alignment horizontal="center" vertical="center" wrapText="1" shrinkToFit="1"/>
    </xf>
    <xf numFmtId="3" fontId="16" fillId="7" borderId="7" xfId="0" applyNumberFormat="1" applyFont="1" applyFill="1" applyBorder="1"/>
    <xf numFmtId="3" fontId="16" fillId="7" borderId="7" xfId="0" applyNumberFormat="1" applyFont="1" applyFill="1" applyBorder="1" applyAlignment="1">
      <alignment horizontal="center"/>
    </xf>
    <xf numFmtId="49" fontId="17" fillId="0" borderId="18" xfId="0" applyNumberFormat="1" applyFont="1" applyBorder="1" applyAlignment="1">
      <alignment horizontal="left" vertical="center" wrapText="1" shrinkToFit="1"/>
    </xf>
    <xf numFmtId="49" fontId="17" fillId="0" borderId="1" xfId="0" applyNumberFormat="1" applyFont="1" applyBorder="1" applyAlignment="1">
      <alignment horizontal="left" vertical="center" wrapText="1" shrinkToFit="1"/>
    </xf>
    <xf numFmtId="3" fontId="17" fillId="0" borderId="44" xfId="0" applyNumberFormat="1" applyFont="1" applyBorder="1" applyAlignment="1">
      <alignment horizontal="right" vertical="center" wrapText="1" shrinkToFit="1"/>
    </xf>
    <xf numFmtId="3" fontId="17" fillId="0" borderId="19" xfId="0" applyNumberFormat="1" applyFont="1" applyBorder="1" applyAlignment="1">
      <alignment horizontal="right" vertical="center" wrapText="1" shrinkToFit="1"/>
    </xf>
    <xf numFmtId="0" fontId="17" fillId="0" borderId="0" xfId="0" applyFont="1"/>
    <xf numFmtId="3" fontId="16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right"/>
    </xf>
    <xf numFmtId="3" fontId="17" fillId="0" borderId="4" xfId="0" applyNumberFormat="1" applyFont="1" applyBorder="1"/>
    <xf numFmtId="0" fontId="17" fillId="0" borderId="4" xfId="0" applyFont="1" applyBorder="1"/>
    <xf numFmtId="3" fontId="17" fillId="0" borderId="30" xfId="2" applyNumberFormat="1" applyFont="1" applyBorder="1">
      <protection locked="0"/>
    </xf>
    <xf numFmtId="3" fontId="17" fillId="0" borderId="2" xfId="2" applyNumberFormat="1" applyFont="1" applyFill="1" applyBorder="1" applyAlignment="1">
      <alignment horizontal="center" vertical="center"/>
      <protection locked="0"/>
    </xf>
    <xf numFmtId="49" fontId="20" fillId="0" borderId="3" xfId="2" applyNumberFormat="1" applyFont="1" applyBorder="1" applyAlignment="1">
      <alignment horizontal="right"/>
      <protection locked="0"/>
    </xf>
    <xf numFmtId="0" fontId="17" fillId="0" borderId="2" xfId="0" applyFont="1" applyBorder="1"/>
    <xf numFmtId="3" fontId="17" fillId="0" borderId="2" xfId="1" applyNumberFormat="1" applyFont="1" applyBorder="1" applyAlignment="1">
      <alignment horizontal="right" vertical="center"/>
      <protection locked="0"/>
    </xf>
    <xf numFmtId="3" fontId="17" fillId="0" borderId="31" xfId="1" applyNumberFormat="1" applyFont="1" applyBorder="1">
      <protection locked="0"/>
    </xf>
    <xf numFmtId="49" fontId="20" fillId="0" borderId="11" xfId="1" applyNumberFormat="1" applyFont="1" applyBorder="1" applyAlignment="1">
      <alignment horizontal="right"/>
      <protection locked="0"/>
    </xf>
    <xf numFmtId="3" fontId="17" fillId="0" borderId="2" xfId="0" applyNumberFormat="1" applyFont="1" applyBorder="1"/>
    <xf numFmtId="0" fontId="17" fillId="0" borderId="6" xfId="0" applyFont="1" applyBorder="1"/>
    <xf numFmtId="3" fontId="17" fillId="0" borderId="30" xfId="2" applyNumberFormat="1" applyFont="1" applyFill="1" applyBorder="1" applyAlignment="1">
      <alignment horizontal="center" vertical="center"/>
      <protection locked="0"/>
    </xf>
    <xf numFmtId="3" fontId="17" fillId="0" borderId="39" xfId="1" applyNumberFormat="1" applyFont="1" applyBorder="1">
      <protection locked="0"/>
    </xf>
    <xf numFmtId="49" fontId="20" fillId="0" borderId="5" xfId="1" applyNumberFormat="1" applyFont="1" applyBorder="1" applyAlignment="1">
      <alignment horizontal="right"/>
      <protection locked="0"/>
    </xf>
    <xf numFmtId="3" fontId="17" fillId="0" borderId="6" xfId="0" applyNumberFormat="1" applyFont="1" applyBorder="1"/>
    <xf numFmtId="3" fontId="17" fillId="0" borderId="24" xfId="1" applyNumberFormat="1" applyFont="1" applyBorder="1" applyAlignment="1">
      <alignment horizontal="right"/>
      <protection locked="0"/>
    </xf>
    <xf numFmtId="49" fontId="19" fillId="0" borderId="14" xfId="0" applyNumberFormat="1" applyFont="1" applyBorder="1" applyAlignment="1">
      <alignment horizontal="right"/>
    </xf>
    <xf numFmtId="0" fontId="16" fillId="0" borderId="7" xfId="0" applyFont="1" applyBorder="1"/>
    <xf numFmtId="3" fontId="17" fillId="0" borderId="42" xfId="2" applyNumberFormat="1" applyFont="1" applyFill="1" applyBorder="1" applyAlignment="1">
      <alignment horizontal="center" vertical="center"/>
      <protection locked="0"/>
    </xf>
    <xf numFmtId="3" fontId="16" fillId="0" borderId="8" xfId="1" applyNumberFormat="1" applyFont="1" applyBorder="1" applyAlignment="1">
      <alignment horizontal="right"/>
      <protection locked="0"/>
    </xf>
    <xf numFmtId="49" fontId="19" fillId="0" borderId="14" xfId="1" applyNumberFormat="1" applyFont="1" applyBorder="1" applyAlignment="1">
      <alignment horizontal="center"/>
      <protection locked="0"/>
    </xf>
    <xf numFmtId="3" fontId="16" fillId="0" borderId="7" xfId="0" applyNumberFormat="1" applyFont="1" applyBorder="1"/>
    <xf numFmtId="3" fontId="16" fillId="0" borderId="8" xfId="1" applyNumberFormat="1" applyFont="1" applyBorder="1" applyAlignment="1">
      <alignment horizontal="center"/>
      <protection locked="0"/>
    </xf>
    <xf numFmtId="0" fontId="17" fillId="0" borderId="23" xfId="0" applyFont="1" applyBorder="1"/>
    <xf numFmtId="3" fontId="17" fillId="0" borderId="43" xfId="1" applyNumberFormat="1" applyFont="1" applyBorder="1">
      <protection locked="0"/>
    </xf>
    <xf numFmtId="49" fontId="20" fillId="0" borderId="22" xfId="1" applyNumberFormat="1" applyFont="1" applyBorder="1" applyAlignment="1">
      <alignment horizontal="right"/>
      <protection locked="0"/>
    </xf>
    <xf numFmtId="3" fontId="17" fillId="0" borderId="23" xfId="0" applyNumberFormat="1" applyFont="1" applyBorder="1"/>
    <xf numFmtId="3" fontId="16" fillId="11" borderId="35" xfId="1" applyNumberFormat="1" applyFont="1" applyFill="1" applyBorder="1">
      <protection locked="0"/>
    </xf>
    <xf numFmtId="3" fontId="16" fillId="11" borderId="35" xfId="1" applyNumberFormat="1" applyFont="1" applyFill="1" applyBorder="1" applyAlignment="1">
      <alignment horizontal="center"/>
      <protection locked="0"/>
    </xf>
    <xf numFmtId="3" fontId="16" fillId="10" borderId="8" xfId="1" applyNumberFormat="1" applyFont="1" applyFill="1" applyBorder="1" applyAlignment="1">
      <alignment horizontal="right"/>
      <protection locked="0"/>
    </xf>
    <xf numFmtId="3" fontId="16" fillId="10" borderId="8" xfId="1" applyNumberFormat="1" applyFont="1" applyFill="1" applyBorder="1" applyAlignment="1">
      <alignment horizontal="center"/>
      <protection locked="0"/>
    </xf>
    <xf numFmtId="49" fontId="17" fillId="0" borderId="28" xfId="0" applyNumberFormat="1" applyFont="1" applyBorder="1" applyAlignment="1">
      <alignment vertical="center" wrapText="1" shrinkToFit="1"/>
    </xf>
    <xf numFmtId="0" fontId="13" fillId="5" borderId="17" xfId="0" applyFont="1" applyFill="1" applyBorder="1" applyAlignment="1">
      <alignment horizontal="center" vertical="center"/>
    </xf>
    <xf numFmtId="49" fontId="20" fillId="0" borderId="3" xfId="0" applyNumberFormat="1" applyFont="1" applyBorder="1" applyAlignment="1">
      <alignment horizontal="right"/>
    </xf>
    <xf numFmtId="49" fontId="20" fillId="0" borderId="11" xfId="0" applyNumberFormat="1" applyFont="1" applyBorder="1" applyAlignment="1">
      <alignment horizontal="right"/>
    </xf>
    <xf numFmtId="49" fontId="20" fillId="0" borderId="5" xfId="0" applyNumberFormat="1" applyFont="1" applyBorder="1" applyAlignment="1">
      <alignment horizontal="right"/>
    </xf>
    <xf numFmtId="49" fontId="20" fillId="0" borderId="22" xfId="0" applyNumberFormat="1" applyFont="1" applyBorder="1" applyAlignment="1">
      <alignment horizontal="right"/>
    </xf>
    <xf numFmtId="3" fontId="17" fillId="0" borderId="30" xfId="0" applyNumberFormat="1" applyFont="1" applyBorder="1"/>
    <xf numFmtId="3" fontId="17" fillId="0" borderId="43" xfId="0" applyNumberFormat="1" applyFont="1" applyBorder="1"/>
    <xf numFmtId="3" fontId="16" fillId="0" borderId="35" xfId="0" applyNumberFormat="1" applyFont="1" applyBorder="1"/>
    <xf numFmtId="3" fontId="17" fillId="0" borderId="30" xfId="0" applyNumberFormat="1" applyFont="1" applyBorder="1" applyAlignment="1">
      <alignment horizontal="right"/>
    </xf>
    <xf numFmtId="3" fontId="17" fillId="0" borderId="2" xfId="0" applyNumberFormat="1" applyFont="1" applyBorder="1" applyAlignment="1">
      <alignment horizontal="right"/>
    </xf>
    <xf numFmtId="3" fontId="17" fillId="0" borderId="23" xfId="0" applyNumberFormat="1" applyFont="1" applyBorder="1" applyAlignment="1">
      <alignment horizontal="right"/>
    </xf>
    <xf numFmtId="3" fontId="16" fillId="0" borderId="7" xfId="0" applyNumberFormat="1" applyFont="1" applyBorder="1" applyAlignment="1">
      <alignment horizontal="right"/>
    </xf>
    <xf numFmtId="3" fontId="16" fillId="11" borderId="36" xfId="0" applyNumberFormat="1" applyFont="1" applyFill="1" applyBorder="1" applyAlignment="1">
      <alignment horizontal="right"/>
    </xf>
    <xf numFmtId="3" fontId="14" fillId="3" borderId="23" xfId="0" applyNumberFormat="1" applyFont="1" applyFill="1" applyBorder="1" applyAlignment="1">
      <alignment horizontal="right" vertical="center" wrapText="1" shrinkToFit="1"/>
    </xf>
    <xf numFmtId="3" fontId="13" fillId="4" borderId="35" xfId="0" applyNumberFormat="1" applyFont="1" applyFill="1" applyBorder="1" applyAlignment="1">
      <alignment horizontal="right"/>
    </xf>
    <xf numFmtId="0" fontId="13" fillId="2" borderId="44" xfId="0" applyFont="1" applyFill="1" applyBorder="1" applyAlignment="1">
      <alignment horizontal="center" vertical="center" wrapText="1" shrinkToFit="1"/>
    </xf>
    <xf numFmtId="3" fontId="19" fillId="8" borderId="35" xfId="0" applyNumberFormat="1" applyFont="1" applyFill="1" applyBorder="1" applyAlignment="1">
      <alignment horizontal="right" vertical="center" wrapText="1" shrinkToFit="1"/>
    </xf>
    <xf numFmtId="3" fontId="16" fillId="7" borderId="7" xfId="0" applyNumberFormat="1" applyFont="1" applyFill="1" applyBorder="1" applyAlignment="1">
      <alignment horizontal="right" wrapText="1" shrinkToFit="1"/>
    </xf>
    <xf numFmtId="0" fontId="16" fillId="6" borderId="44" xfId="0" applyFont="1" applyFill="1" applyBorder="1" applyAlignment="1">
      <alignment horizontal="center" vertical="center" wrapText="1" shrinkToFit="1"/>
    </xf>
    <xf numFmtId="49" fontId="17" fillId="0" borderId="30" xfId="0" applyNumberFormat="1" applyFont="1" applyBorder="1" applyAlignment="1">
      <alignment horizontal="left" vertical="center" wrapText="1" shrinkToFit="1"/>
    </xf>
    <xf numFmtId="49" fontId="17" fillId="0" borderId="31" xfId="0" applyNumberFormat="1" applyFont="1" applyBorder="1" applyAlignment="1">
      <alignment horizontal="left" vertical="center" wrapText="1" shrinkToFit="1"/>
    </xf>
    <xf numFmtId="3" fontId="17" fillId="0" borderId="10" xfId="0" applyNumberFormat="1" applyFont="1" applyBorder="1" applyAlignment="1">
      <alignment horizontal="right" vertical="center" wrapText="1" shrinkToFit="1"/>
    </xf>
    <xf numFmtId="3" fontId="17" fillId="0" borderId="4" xfId="0" applyNumberFormat="1" applyFont="1" applyBorder="1" applyAlignment="1">
      <alignment horizontal="right" vertical="center" wrapText="1" shrinkToFit="1"/>
    </xf>
    <xf numFmtId="3" fontId="18" fillId="0" borderId="1" xfId="0" applyNumberFormat="1" applyFont="1" applyBorder="1" applyAlignment="1" applyProtection="1">
      <alignment horizontal="right" vertical="center" wrapText="1" readingOrder="1"/>
      <protection locked="0"/>
    </xf>
    <xf numFmtId="3" fontId="16" fillId="10" borderId="26" xfId="0" applyNumberFormat="1" applyFont="1" applyFill="1" applyBorder="1"/>
    <xf numFmtId="1" fontId="16" fillId="11" borderId="38" xfId="2" applyNumberFormat="1" applyFont="1" applyFill="1" applyBorder="1" applyAlignment="1">
      <alignment horizontal="center" vertical="center" wrapText="1"/>
      <protection locked="0"/>
    </xf>
    <xf numFmtId="1" fontId="16" fillId="10" borderId="19" xfId="2" applyNumberFormat="1" applyFont="1" applyFill="1" applyBorder="1" applyAlignment="1">
      <alignment horizontal="center" vertical="center" wrapText="1"/>
      <protection locked="0"/>
    </xf>
    <xf numFmtId="0" fontId="3" fillId="13" borderId="25" xfId="0" applyFont="1" applyFill="1" applyBorder="1"/>
    <xf numFmtId="165" fontId="3" fillId="13" borderId="27" xfId="0" applyNumberFormat="1" applyFont="1" applyFill="1" applyBorder="1"/>
    <xf numFmtId="3" fontId="15" fillId="3" borderId="2" xfId="0" applyNumberFormat="1" applyFont="1" applyFill="1" applyBorder="1" applyAlignment="1">
      <alignment horizontal="right" vertical="center" wrapText="1" shrinkToFit="1"/>
    </xf>
    <xf numFmtId="3" fontId="15" fillId="3" borderId="6" xfId="0" applyNumberFormat="1" applyFont="1" applyFill="1" applyBorder="1" applyAlignment="1">
      <alignment horizontal="right" vertical="center" wrapText="1" shrinkToFit="1"/>
    </xf>
    <xf numFmtId="3" fontId="14" fillId="3" borderId="29" xfId="0" applyNumberFormat="1" applyFont="1" applyFill="1" applyBorder="1" applyAlignment="1">
      <alignment horizontal="center" vertical="center" wrapText="1" shrinkToFit="1"/>
    </xf>
    <xf numFmtId="3" fontId="15" fillId="3" borderId="2" xfId="0" applyNumberFormat="1" applyFont="1" applyFill="1" applyBorder="1" applyAlignment="1">
      <alignment vertical="center" wrapText="1" shrinkToFit="1"/>
    </xf>
    <xf numFmtId="3" fontId="15" fillId="3" borderId="1" xfId="0" applyNumberFormat="1" applyFont="1" applyFill="1" applyBorder="1" applyAlignment="1">
      <alignment vertical="center" wrapText="1" shrinkToFit="1"/>
    </xf>
    <xf numFmtId="3" fontId="16" fillId="10" borderId="7" xfId="0" applyNumberFormat="1" applyFont="1" applyFill="1" applyBorder="1"/>
    <xf numFmtId="49" fontId="17" fillId="3" borderId="22" xfId="0" applyNumberFormat="1" applyFont="1" applyFill="1" applyBorder="1" applyAlignment="1">
      <alignment vertical="center" wrapText="1" shrinkToFit="1"/>
    </xf>
    <xf numFmtId="3" fontId="17" fillId="0" borderId="0" xfId="0" applyNumberFormat="1" applyFont="1" applyAlignment="1">
      <alignment horizontal="right" vertical="center" wrapText="1" shrinkToFit="1"/>
    </xf>
    <xf numFmtId="3" fontId="17" fillId="0" borderId="24" xfId="0" applyNumberFormat="1" applyFont="1" applyBorder="1" applyAlignment="1">
      <alignment horizontal="right" vertical="center" wrapText="1" shrinkToFit="1"/>
    </xf>
    <xf numFmtId="49" fontId="18" fillId="0" borderId="31" xfId="0" applyNumberFormat="1" applyFont="1" applyBorder="1" applyAlignment="1" applyProtection="1">
      <alignment vertical="center" wrapText="1" readingOrder="1"/>
      <protection locked="0"/>
    </xf>
    <xf numFmtId="3" fontId="18" fillId="0" borderId="2" xfId="0" applyNumberFormat="1" applyFont="1" applyBorder="1" applyAlignment="1" applyProtection="1">
      <alignment horizontal="right" vertical="center" wrapText="1" readingOrder="1"/>
      <protection locked="0"/>
    </xf>
    <xf numFmtId="49" fontId="18" fillId="0" borderId="1" xfId="0" applyNumberFormat="1" applyFont="1" applyBorder="1" applyAlignment="1" applyProtection="1">
      <alignment vertical="center" wrapText="1" readingOrder="1"/>
      <protection locked="0"/>
    </xf>
    <xf numFmtId="3" fontId="17" fillId="0" borderId="43" xfId="1" applyNumberFormat="1" applyFont="1" applyBorder="1" applyAlignment="1">
      <alignment horizontal="right"/>
      <protection locked="0"/>
    </xf>
    <xf numFmtId="3" fontId="17" fillId="0" borderId="33" xfId="2" applyNumberFormat="1" applyFont="1" applyFill="1" applyBorder="1" applyAlignment="1">
      <alignment horizontal="right" vertical="center"/>
      <protection locked="0"/>
    </xf>
    <xf numFmtId="3" fontId="17" fillId="0" borderId="46" xfId="1" applyNumberFormat="1" applyFont="1" applyBorder="1" applyAlignment="1">
      <alignment horizontal="right"/>
      <protection locked="0"/>
    </xf>
    <xf numFmtId="3" fontId="17" fillId="0" borderId="47" xfId="1" applyNumberFormat="1" applyFont="1" applyBorder="1" applyAlignment="1">
      <alignment horizontal="right"/>
      <protection locked="0"/>
    </xf>
    <xf numFmtId="3" fontId="17" fillId="0" borderId="48" xfId="1" applyNumberFormat="1" applyFont="1" applyBorder="1" applyAlignment="1">
      <alignment horizontal="right"/>
      <protection locked="0"/>
    </xf>
    <xf numFmtId="3" fontId="17" fillId="0" borderId="10" xfId="2" applyNumberFormat="1" applyFont="1" applyFill="1" applyBorder="1" applyAlignment="1">
      <alignment horizontal="center" vertical="center"/>
      <protection locked="0"/>
    </xf>
    <xf numFmtId="3" fontId="17" fillId="0" borderId="4" xfId="2" applyNumberFormat="1" applyFont="1" applyFill="1" applyBorder="1" applyAlignment="1">
      <alignment horizontal="center" vertical="center"/>
      <protection locked="0"/>
    </xf>
    <xf numFmtId="3" fontId="17" fillId="0" borderId="49" xfId="1" applyNumberFormat="1" applyFont="1" applyBorder="1" applyAlignment="1">
      <alignment horizontal="right"/>
      <protection locked="0"/>
    </xf>
    <xf numFmtId="1" fontId="16" fillId="10" borderId="44" xfId="2" applyNumberFormat="1" applyFont="1" applyFill="1" applyBorder="1" applyAlignment="1">
      <alignment horizontal="center" vertical="center" wrapText="1"/>
      <protection locked="0"/>
    </xf>
    <xf numFmtId="1" fontId="16" fillId="10" borderId="1" xfId="2" applyNumberFormat="1" applyFont="1" applyFill="1" applyBorder="1" applyAlignment="1">
      <alignment horizontal="center" vertical="center" wrapText="1"/>
      <protection locked="0"/>
    </xf>
    <xf numFmtId="1" fontId="16" fillId="10" borderId="50" xfId="2" applyNumberFormat="1" applyFont="1" applyFill="1" applyBorder="1" applyAlignment="1">
      <alignment horizontal="center" vertical="center" wrapText="1"/>
      <protection locked="0"/>
    </xf>
    <xf numFmtId="49" fontId="17" fillId="0" borderId="22" xfId="0" applyNumberFormat="1" applyFont="1" applyBorder="1" applyAlignment="1">
      <alignment horizontal="left" vertical="center" wrapText="1" shrinkToFit="1"/>
    </xf>
    <xf numFmtId="49" fontId="17" fillId="0" borderId="23" xfId="0" applyNumberFormat="1" applyFont="1" applyBorder="1" applyAlignment="1">
      <alignment horizontal="left" vertical="center" wrapText="1" shrinkToFit="1"/>
    </xf>
    <xf numFmtId="3" fontId="17" fillId="0" borderId="43" xfId="0" applyNumberFormat="1" applyFont="1" applyBorder="1" applyAlignment="1">
      <alignment horizontal="right" vertical="center" wrapText="1" shrinkToFit="1"/>
    </xf>
    <xf numFmtId="49" fontId="17" fillId="0" borderId="9" xfId="0" applyNumberFormat="1" applyFont="1" applyBorder="1" applyAlignment="1">
      <alignment horizontal="left" vertical="center" wrapText="1" shrinkToFit="1"/>
    </xf>
    <xf numFmtId="49" fontId="17" fillId="0" borderId="10" xfId="0" applyNumberFormat="1" applyFont="1" applyBorder="1" applyAlignment="1">
      <alignment horizontal="left" vertical="center" wrapText="1" shrinkToFit="1"/>
    </xf>
    <xf numFmtId="3" fontId="17" fillId="0" borderId="42" xfId="0" applyNumberFormat="1" applyFont="1" applyBorder="1" applyAlignment="1">
      <alignment horizontal="right" vertical="center" wrapText="1" shrinkToFit="1"/>
    </xf>
    <xf numFmtId="3" fontId="17" fillId="0" borderId="17" xfId="0" applyNumberFormat="1" applyFont="1" applyBorder="1" applyAlignment="1">
      <alignment horizontal="right" vertical="center" wrapText="1" shrinkToFit="1"/>
    </xf>
    <xf numFmtId="49" fontId="17" fillId="0" borderId="51" xfId="2" applyNumberFormat="1" applyFont="1" applyFill="1" applyBorder="1" applyAlignment="1">
      <alignment horizontal="right" vertical="center"/>
      <protection locked="0"/>
    </xf>
    <xf numFmtId="49" fontId="17" fillId="0" borderId="9" xfId="2" applyNumberFormat="1" applyFont="1" applyFill="1" applyBorder="1" applyAlignment="1">
      <alignment horizontal="right" vertical="center"/>
      <protection locked="0"/>
    </xf>
    <xf numFmtId="3" fontId="17" fillId="0" borderId="46" xfId="2" applyNumberFormat="1" applyFont="1" applyFill="1" applyBorder="1" applyAlignment="1">
      <alignment horizontal="right" vertical="center"/>
      <protection locked="0"/>
    </xf>
    <xf numFmtId="3" fontId="17" fillId="0" borderId="24" xfId="1" applyNumberFormat="1" applyFont="1" applyBorder="1" applyAlignment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6" fillId="11" borderId="18" xfId="0" applyFont="1" applyFill="1" applyBorder="1" applyAlignment="1">
      <alignment horizontal="center" vertical="center"/>
    </xf>
    <xf numFmtId="0" fontId="16" fillId="11" borderId="1" xfId="0" applyFont="1" applyFill="1" applyBorder="1" applyAlignment="1">
      <alignment horizontal="center" vertical="center"/>
    </xf>
    <xf numFmtId="1" fontId="16" fillId="10" borderId="40" xfId="2" applyNumberFormat="1" applyFont="1" applyFill="1" applyBorder="1" applyAlignment="1">
      <alignment horizontal="center" vertical="center" wrapText="1"/>
      <protection locked="0"/>
    </xf>
    <xf numFmtId="0" fontId="16" fillId="10" borderId="34" xfId="0" applyFont="1" applyFill="1" applyBorder="1" applyAlignment="1">
      <alignment horizontal="center" vertical="center" wrapText="1"/>
    </xf>
    <xf numFmtId="49" fontId="16" fillId="11" borderId="25" xfId="0" applyNumberFormat="1" applyFont="1" applyFill="1" applyBorder="1"/>
    <xf numFmtId="49" fontId="17" fillId="11" borderId="36" xfId="0" applyNumberFormat="1" applyFont="1" applyFill="1" applyBorder="1"/>
    <xf numFmtId="3" fontId="16" fillId="10" borderId="25" xfId="0" applyNumberFormat="1" applyFont="1" applyFill="1" applyBorder="1"/>
    <xf numFmtId="0" fontId="17" fillId="10" borderId="36" xfId="0" applyFont="1" applyFill="1" applyBorder="1"/>
    <xf numFmtId="0" fontId="16" fillId="0" borderId="0" xfId="0" applyFont="1" applyAlignment="1">
      <alignment horizontal="center"/>
    </xf>
    <xf numFmtId="0" fontId="16" fillId="11" borderId="37" xfId="0" applyFont="1" applyFill="1" applyBorder="1" applyAlignment="1">
      <alignment horizontal="center" vertical="center"/>
    </xf>
    <xf numFmtId="0" fontId="17" fillId="11" borderId="32" xfId="0" applyFont="1" applyFill="1" applyBorder="1"/>
    <xf numFmtId="0" fontId="16" fillId="10" borderId="37" xfId="0" applyFont="1" applyFill="1" applyBorder="1" applyAlignment="1">
      <alignment horizontal="center" vertical="center"/>
    </xf>
    <xf numFmtId="0" fontId="17" fillId="10" borderId="32" xfId="0" applyFont="1" applyFill="1" applyBorder="1" applyAlignment="1">
      <alignment horizontal="center" vertical="center"/>
    </xf>
    <xf numFmtId="0" fontId="17" fillId="10" borderId="33" xfId="0" applyFont="1" applyFill="1" applyBorder="1" applyAlignment="1">
      <alignment horizontal="center" vertical="center"/>
    </xf>
    <xf numFmtId="49" fontId="14" fillId="3" borderId="5" xfId="0" applyNumberFormat="1" applyFont="1" applyFill="1" applyBorder="1" applyAlignment="1">
      <alignment horizontal="left" vertical="center" wrapText="1" shrinkToFit="1"/>
    </xf>
    <xf numFmtId="0" fontId="14" fillId="0" borderId="22" xfId="0" applyFont="1" applyBorder="1" applyAlignment="1">
      <alignment horizontal="left" vertical="center" wrapText="1" shrinkToFit="1"/>
    </xf>
    <xf numFmtId="0" fontId="13" fillId="4" borderId="14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6" fillId="12" borderId="0" xfId="0" applyFont="1" applyFill="1" applyAlignment="1">
      <alignment horizontal="center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18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 wrapText="1" shrinkToFit="1"/>
    </xf>
    <xf numFmtId="0" fontId="13" fillId="2" borderId="42" xfId="0" applyFont="1" applyFill="1" applyBorder="1" applyAlignment="1">
      <alignment horizontal="center" vertical="center" wrapText="1" shrinkToFit="1"/>
    </xf>
    <xf numFmtId="0" fontId="0" fillId="0" borderId="3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49" fontId="19" fillId="8" borderId="14" xfId="0" applyNumberFormat="1" applyFont="1" applyFill="1" applyBorder="1" applyAlignment="1">
      <alignment horizontal="center" vertical="center" wrapText="1" shrinkToFit="1"/>
    </xf>
    <xf numFmtId="49" fontId="19" fillId="8" borderId="7" xfId="0" applyNumberFormat="1" applyFont="1" applyFill="1" applyBorder="1" applyAlignment="1">
      <alignment horizontal="center" vertical="center" wrapText="1" shrinkToFit="1"/>
    </xf>
    <xf numFmtId="49" fontId="19" fillId="8" borderId="21" xfId="0" applyNumberFormat="1" applyFont="1" applyFill="1" applyBorder="1" applyAlignment="1">
      <alignment horizontal="center" vertical="center" wrapText="1" shrinkToFit="1"/>
    </xf>
    <xf numFmtId="49" fontId="16" fillId="7" borderId="14" xfId="0" applyNumberFormat="1" applyFont="1" applyFill="1" applyBorder="1" applyAlignment="1">
      <alignment horizontal="center" vertical="center" wrapText="1" shrinkToFit="1"/>
    </xf>
    <xf numFmtId="49" fontId="16" fillId="7" borderId="7" xfId="0" applyNumberFormat="1" applyFont="1" applyFill="1" applyBorder="1" applyAlignment="1">
      <alignment horizontal="center" vertical="center" wrapText="1" shrinkToFit="1"/>
    </xf>
    <xf numFmtId="0" fontId="16" fillId="8" borderId="21" xfId="0" applyFont="1" applyFill="1" applyBorder="1" applyAlignment="1">
      <alignment horizontal="center"/>
    </xf>
    <xf numFmtId="0" fontId="16" fillId="8" borderId="12" xfId="0" applyFont="1" applyFill="1" applyBorder="1" applyAlignment="1">
      <alignment horizontal="center"/>
    </xf>
    <xf numFmtId="0" fontId="16" fillId="8" borderId="13" xfId="0" applyFont="1" applyFill="1" applyBorder="1" applyAlignment="1">
      <alignment horizontal="center"/>
    </xf>
    <xf numFmtId="0" fontId="16" fillId="6" borderId="9" xfId="0" applyFont="1" applyFill="1" applyBorder="1" applyAlignment="1">
      <alignment horizontal="center" vertical="center" wrapText="1" shrinkToFit="1"/>
    </xf>
    <xf numFmtId="0" fontId="16" fillId="6" borderId="18" xfId="0" applyFont="1" applyFill="1" applyBorder="1" applyAlignment="1">
      <alignment horizontal="center" vertical="center" wrapText="1" shrinkToFit="1"/>
    </xf>
    <xf numFmtId="0" fontId="16" fillId="6" borderId="10" xfId="0" applyFont="1" applyFill="1" applyBorder="1" applyAlignment="1">
      <alignment horizontal="center" vertical="center" wrapText="1" shrinkToFit="1"/>
    </xf>
    <xf numFmtId="0" fontId="16" fillId="6" borderId="1" xfId="0" applyFont="1" applyFill="1" applyBorder="1" applyAlignment="1">
      <alignment horizontal="center" vertical="center" wrapText="1" shrinkToFit="1"/>
    </xf>
    <xf numFmtId="0" fontId="16" fillId="6" borderId="42" xfId="0" applyFont="1" applyFill="1" applyBorder="1" applyAlignment="1">
      <alignment horizontal="center" vertical="center" wrapText="1" shrinkToFit="1"/>
    </xf>
  </cellXfs>
  <cellStyles count="3">
    <cellStyle name="Ezres" xfId="1" builtinId="3"/>
    <cellStyle name="Normál" xfId="0" builtinId="0"/>
    <cellStyle name="Százalék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FFFE0"/>
      <rgbColor rgb="00D3D3D3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zoomScaleNormal="100" workbookViewId="0">
      <selection activeCell="I30" sqref="I30"/>
    </sheetView>
  </sheetViews>
  <sheetFormatPr defaultRowHeight="12.75" x14ac:dyDescent="0.2"/>
  <cols>
    <col min="2" max="2" width="34.28515625" customWidth="1"/>
    <col min="3" max="3" width="15.28515625" customWidth="1"/>
    <col min="4" max="4" width="13.7109375" customWidth="1"/>
    <col min="5" max="5" width="10.7109375" customWidth="1"/>
    <col min="6" max="6" width="13.7109375" customWidth="1"/>
    <col min="7" max="7" width="11.28515625" customWidth="1"/>
    <col min="8" max="8" width="29.7109375" customWidth="1"/>
    <col min="9" max="9" width="14.5703125" customWidth="1"/>
    <col min="10" max="10" width="13.7109375" customWidth="1"/>
    <col min="11" max="11" width="10.42578125" customWidth="1"/>
    <col min="12" max="12" width="13.7109375" customWidth="1"/>
    <col min="13" max="14" width="11.5703125" bestFit="1" customWidth="1"/>
  </cols>
  <sheetData>
    <row r="1" spans="1:14" x14ac:dyDescent="0.2">
      <c r="J1" s="1"/>
      <c r="K1" s="174"/>
      <c r="L1" s="175"/>
    </row>
    <row r="2" spans="1:14" x14ac:dyDescent="0.2">
      <c r="A2" s="76"/>
      <c r="B2" s="184" t="s">
        <v>87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spans="1:14" x14ac:dyDescent="0.2">
      <c r="A3" s="76"/>
      <c r="B3" s="184" t="s">
        <v>79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4" x14ac:dyDescent="0.2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4" x14ac:dyDescent="0.2">
      <c r="A5" s="76"/>
      <c r="B5" s="184" t="s">
        <v>39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</row>
    <row r="6" spans="1:14" ht="13.5" thickBot="1" x14ac:dyDescent="0.25">
      <c r="A6" s="76"/>
      <c r="B6" s="77"/>
      <c r="C6" s="77"/>
      <c r="D6" s="77"/>
      <c r="E6" s="77"/>
      <c r="F6" s="77"/>
      <c r="G6" s="77"/>
      <c r="H6" s="77"/>
      <c r="I6" s="77"/>
      <c r="J6" s="77"/>
      <c r="K6" s="77"/>
      <c r="L6" s="78" t="s">
        <v>41</v>
      </c>
    </row>
    <row r="7" spans="1:14" x14ac:dyDescent="0.2">
      <c r="A7" s="185" t="s">
        <v>29</v>
      </c>
      <c r="B7" s="186"/>
      <c r="C7" s="186"/>
      <c r="D7" s="186"/>
      <c r="E7" s="186"/>
      <c r="F7" s="186"/>
      <c r="G7" s="187" t="s">
        <v>33</v>
      </c>
      <c r="H7" s="188"/>
      <c r="I7" s="188"/>
      <c r="J7" s="188"/>
      <c r="K7" s="188"/>
      <c r="L7" s="189"/>
    </row>
    <row r="8" spans="1:14" ht="39.75" customHeight="1" thickBot="1" x14ac:dyDescent="0.25">
      <c r="A8" s="176" t="s">
        <v>42</v>
      </c>
      <c r="B8" s="177"/>
      <c r="C8" s="136" t="s">
        <v>49</v>
      </c>
      <c r="D8" s="136" t="s">
        <v>77</v>
      </c>
      <c r="E8" s="136" t="s">
        <v>48</v>
      </c>
      <c r="F8" s="136" t="s">
        <v>89</v>
      </c>
      <c r="G8" s="178" t="s">
        <v>42</v>
      </c>
      <c r="H8" s="179"/>
      <c r="I8" s="160" t="s">
        <v>49</v>
      </c>
      <c r="J8" s="161" t="s">
        <v>77</v>
      </c>
      <c r="K8" s="162" t="s">
        <v>48</v>
      </c>
      <c r="L8" s="137" t="s">
        <v>89</v>
      </c>
    </row>
    <row r="9" spans="1:14" ht="19.5" customHeight="1" x14ac:dyDescent="0.2">
      <c r="A9" s="112" t="s">
        <v>96</v>
      </c>
      <c r="B9" s="80" t="s">
        <v>97</v>
      </c>
      <c r="C9" s="119">
        <f>SUM(Bevételek!C8/1000)</f>
        <v>0</v>
      </c>
      <c r="D9" s="119">
        <f>SUM(Bevételek!D8/1000)</f>
        <v>1597.3679999999999</v>
      </c>
      <c r="E9" s="82">
        <f t="shared" ref="E9:E15" si="0">F9/D9*100</f>
        <v>100</v>
      </c>
      <c r="F9" s="81">
        <f>SUM(Bevételek!F8/1000)</f>
        <v>1597.3679999999999</v>
      </c>
      <c r="G9" s="171"/>
      <c r="H9" s="79"/>
      <c r="I9" s="116"/>
      <c r="J9" s="116"/>
      <c r="K9" s="157"/>
      <c r="L9" s="153"/>
    </row>
    <row r="10" spans="1:14" ht="19.5" customHeight="1" x14ac:dyDescent="0.2">
      <c r="A10" s="112" t="s">
        <v>74</v>
      </c>
      <c r="B10" s="80" t="s">
        <v>69</v>
      </c>
      <c r="C10" s="119">
        <f>SUM(Bevételek!C9/1000)</f>
        <v>200</v>
      </c>
      <c r="D10" s="81">
        <f>SUM(Bevételek!D9/1000)</f>
        <v>1001</v>
      </c>
      <c r="E10" s="82">
        <f t="shared" si="0"/>
        <v>100</v>
      </c>
      <c r="F10" s="81">
        <f>SUM(Bevételek!F9/1000)</f>
        <v>1001</v>
      </c>
      <c r="G10" s="170" t="s">
        <v>50</v>
      </c>
      <c r="H10" s="79" t="s">
        <v>30</v>
      </c>
      <c r="I10" s="116">
        <f>SUM(Kiadások!C16/1000)</f>
        <v>11370</v>
      </c>
      <c r="J10" s="116">
        <f>SUM(Kiadások!D16/1000)</f>
        <v>11540.94</v>
      </c>
      <c r="K10" s="158">
        <f>L10/J10*100</f>
        <v>98.351087519734079</v>
      </c>
      <c r="L10" s="172">
        <f>SUM(Kiadások!F16/1000)</f>
        <v>11350.64</v>
      </c>
    </row>
    <row r="11" spans="1:14" ht="20.100000000000001" customHeight="1" x14ac:dyDescent="0.2">
      <c r="A11" s="113" t="s">
        <v>51</v>
      </c>
      <c r="B11" s="84" t="s">
        <v>53</v>
      </c>
      <c r="C11" s="120">
        <f>SUM(Bevételek!C10/1000)</f>
        <v>3</v>
      </c>
      <c r="D11" s="85">
        <f>SUM(Bevételek!D10/1000)</f>
        <v>3.94</v>
      </c>
      <c r="E11" s="82">
        <f t="shared" si="0"/>
        <v>89.822335025380724</v>
      </c>
      <c r="F11" s="86">
        <f>SUM(Bevételek!F10/1000)</f>
        <v>3.5390000000000001</v>
      </c>
      <c r="G11" s="83" t="s">
        <v>43</v>
      </c>
      <c r="H11" s="79" t="s">
        <v>34</v>
      </c>
      <c r="I11" s="116">
        <f>SUM(Kiadások!C18/1000)</f>
        <v>1400</v>
      </c>
      <c r="J11" s="116">
        <f>SUM(Kiadások!D18/1000)</f>
        <v>1430</v>
      </c>
      <c r="K11" s="82">
        <f>L11/J11*100</f>
        <v>99.922307692307683</v>
      </c>
      <c r="L11" s="154">
        <f>SUM(Kiadások!F18/1000)</f>
        <v>1428.8889999999999</v>
      </c>
      <c r="M11" s="5"/>
      <c r="N11" s="5"/>
    </row>
    <row r="12" spans="1:14" ht="18.75" customHeight="1" x14ac:dyDescent="0.25">
      <c r="A12" s="114" t="s">
        <v>46</v>
      </c>
      <c r="B12" s="89" t="s">
        <v>82</v>
      </c>
      <c r="C12" s="120">
        <f>SUM(Bevételek!C13/1000)</f>
        <v>5654.2150000000001</v>
      </c>
      <c r="D12" s="120">
        <f>SUM(Bevételek!D13/1000)</f>
        <v>5654.2150000000001</v>
      </c>
      <c r="E12" s="82">
        <f t="shared" si="0"/>
        <v>100</v>
      </c>
      <c r="F12" s="86">
        <f>SUM(Bevételek!F13/1000)</f>
        <v>5654.2150000000001</v>
      </c>
      <c r="G12" s="87" t="s">
        <v>44</v>
      </c>
      <c r="H12" s="88" t="s">
        <v>32</v>
      </c>
      <c r="I12" s="116">
        <f>SUM(Kiadások!C30/1000)</f>
        <v>5227.4849999999997</v>
      </c>
      <c r="J12" s="116">
        <f>SUM(Kiadások!D30/1000)</f>
        <v>6196.4849999999997</v>
      </c>
      <c r="K12" s="158">
        <f>L12/J12*100</f>
        <v>78.394767356009098</v>
      </c>
      <c r="L12" s="155">
        <f>SUM(Kiadások!F30/1000)</f>
        <v>4857.72</v>
      </c>
      <c r="M12" s="6"/>
      <c r="N12" s="6"/>
    </row>
    <row r="13" spans="1:14" ht="20.100000000000001" customHeight="1" thickBot="1" x14ac:dyDescent="0.3">
      <c r="A13" s="114" t="s">
        <v>46</v>
      </c>
      <c r="B13" s="89" t="s">
        <v>35</v>
      </c>
      <c r="C13" s="121">
        <f>SUM(Bevételek!C14/1000)</f>
        <v>12121.605</v>
      </c>
      <c r="D13" s="121">
        <f>SUM(Bevételek!D14/1000)</f>
        <v>10919.008</v>
      </c>
      <c r="E13" s="90">
        <f t="shared" si="0"/>
        <v>85.30839065233765</v>
      </c>
      <c r="F13" s="91">
        <f>SUM(Bevételek!F14/1000)</f>
        <v>9314.83</v>
      </c>
      <c r="G13" s="92"/>
      <c r="H13" s="93"/>
      <c r="I13" s="117"/>
      <c r="J13" s="152"/>
      <c r="K13" s="159"/>
      <c r="L13" s="156"/>
      <c r="M13" s="6"/>
      <c r="N13" s="6"/>
    </row>
    <row r="14" spans="1:14" ht="20.100000000000001" customHeight="1" thickBot="1" x14ac:dyDescent="0.25">
      <c r="A14" s="95"/>
      <c r="B14" s="96" t="s">
        <v>60</v>
      </c>
      <c r="C14" s="122">
        <f>SUM(C9:C13)</f>
        <v>17978.82</v>
      </c>
      <c r="D14" s="122">
        <f>SUM(D9:D13)</f>
        <v>19175.531000000003</v>
      </c>
      <c r="E14" s="97">
        <f t="shared" si="0"/>
        <v>91.632153498122136</v>
      </c>
      <c r="F14" s="98">
        <f>SUM(F9:F13)</f>
        <v>17570.951999999997</v>
      </c>
      <c r="G14" s="99"/>
      <c r="H14" s="100" t="s">
        <v>36</v>
      </c>
      <c r="I14" s="118">
        <f>SUM(I10:I13)</f>
        <v>17997.485000000001</v>
      </c>
      <c r="J14" s="118">
        <f>SUM(J10:J13)</f>
        <v>19167.424999999999</v>
      </c>
      <c r="K14" s="101">
        <f>L14/J14*100</f>
        <v>92.016788900960876</v>
      </c>
      <c r="L14" s="98">
        <f>SUM(L10:L13)</f>
        <v>17637.249</v>
      </c>
      <c r="M14" s="5"/>
      <c r="N14" s="5"/>
    </row>
    <row r="15" spans="1:14" ht="20.100000000000001" customHeight="1" thickBot="1" x14ac:dyDescent="0.25">
      <c r="A15" s="115" t="s">
        <v>45</v>
      </c>
      <c r="B15" s="102" t="s">
        <v>37</v>
      </c>
      <c r="C15" s="121">
        <f>SUM(Bevételek!C11/1000)</f>
        <v>272.66500000000002</v>
      </c>
      <c r="D15" s="121">
        <f>SUM(Bevételek!D11/1000)</f>
        <v>272.66500000000002</v>
      </c>
      <c r="E15" s="97">
        <f t="shared" si="0"/>
        <v>100</v>
      </c>
      <c r="F15" s="103">
        <f>SUM(Bevételek!F11/1000)</f>
        <v>272.66500000000002</v>
      </c>
      <c r="G15" s="104" t="s">
        <v>75</v>
      </c>
      <c r="H15" s="105" t="s">
        <v>76</v>
      </c>
      <c r="I15" s="117">
        <f>SUM(Kiadások!C34/1000)</f>
        <v>254</v>
      </c>
      <c r="J15" s="117">
        <f>SUM(Kiadások!D34/1000)</f>
        <v>280.77100000000002</v>
      </c>
      <c r="K15" s="173">
        <f>SUM(L15/J15*100)</f>
        <v>12.109156572438037</v>
      </c>
      <c r="L15" s="94">
        <f>SUM(Kiadások!F34/1000)</f>
        <v>33.999000000000002</v>
      </c>
      <c r="M15" s="5"/>
      <c r="N15" s="5"/>
    </row>
    <row r="16" spans="1:14" ht="21.75" customHeight="1" thickBot="1" x14ac:dyDescent="0.25">
      <c r="A16" s="180" t="s">
        <v>38</v>
      </c>
      <c r="B16" s="181"/>
      <c r="C16" s="123">
        <f>SUM(C14:C15)</f>
        <v>18251.485000000001</v>
      </c>
      <c r="D16" s="123">
        <f>SUM(D14:D15)</f>
        <v>19448.196000000004</v>
      </c>
      <c r="E16" s="107">
        <v>91</v>
      </c>
      <c r="F16" s="106">
        <f>SUM(F14:F15)</f>
        <v>17843.616999999998</v>
      </c>
      <c r="G16" s="182" t="s">
        <v>38</v>
      </c>
      <c r="H16" s="183"/>
      <c r="I16" s="145">
        <f>SUM(I14:I15)</f>
        <v>18251.485000000001</v>
      </c>
      <c r="J16" s="135">
        <f>SUM(J14:J15)</f>
        <v>19448.196</v>
      </c>
      <c r="K16" s="109">
        <f>L16/J16*100</f>
        <v>90.86317311898749</v>
      </c>
      <c r="L16" s="108">
        <f>SUM(L14:L15)</f>
        <v>17671.248</v>
      </c>
      <c r="M16" s="5"/>
      <c r="N16" s="5"/>
    </row>
    <row r="19" spans="2:9" ht="16.5" thickBot="1" x14ac:dyDescent="0.3">
      <c r="D19" s="7"/>
      <c r="E19" s="7"/>
      <c r="F19" s="7"/>
    </row>
    <row r="20" spans="2:9" ht="16.5" thickBot="1" x14ac:dyDescent="0.3">
      <c r="B20" s="138" t="s">
        <v>88</v>
      </c>
      <c r="C20" s="139">
        <f>SUM(Bevételek!F15-Kiadások!F35)</f>
        <v>172369</v>
      </c>
      <c r="D20" s="7"/>
      <c r="E20" s="7"/>
      <c r="F20" s="7"/>
    </row>
    <row r="21" spans="2:9" ht="15.75" x14ac:dyDescent="0.25">
      <c r="D21" s="8"/>
      <c r="E21" s="8"/>
      <c r="F21" s="8"/>
    </row>
    <row r="22" spans="2:9" ht="15.75" x14ac:dyDescent="0.25">
      <c r="D22" s="7"/>
      <c r="E22" s="7"/>
      <c r="F22" s="7"/>
    </row>
    <row r="23" spans="2:9" ht="15.75" x14ac:dyDescent="0.25">
      <c r="B23" s="9"/>
      <c r="C23" s="9"/>
      <c r="D23" s="10"/>
      <c r="E23" s="10"/>
      <c r="F23" s="10"/>
      <c r="G23" s="9"/>
      <c r="H23" s="9"/>
      <c r="I23" s="9"/>
    </row>
    <row r="24" spans="2:9" x14ac:dyDescent="0.2">
      <c r="B24" s="9"/>
      <c r="C24" s="9"/>
      <c r="D24" s="9"/>
      <c r="E24" s="9"/>
      <c r="F24" s="11"/>
      <c r="G24" s="9"/>
      <c r="H24" s="9"/>
      <c r="I24" s="9"/>
    </row>
    <row r="25" spans="2:9" x14ac:dyDescent="0.2">
      <c r="B25" s="9"/>
      <c r="C25" s="9"/>
      <c r="D25" s="9"/>
      <c r="E25" s="9"/>
      <c r="F25" s="11"/>
      <c r="G25" s="9"/>
      <c r="H25" s="9"/>
      <c r="I25" s="9"/>
    </row>
    <row r="26" spans="2:9" x14ac:dyDescent="0.2">
      <c r="B26" s="9"/>
      <c r="C26" s="9"/>
      <c r="D26" s="9"/>
      <c r="E26" s="9"/>
      <c r="F26" s="4"/>
      <c r="G26" s="9"/>
      <c r="H26" s="9"/>
      <c r="I26" s="9"/>
    </row>
    <row r="27" spans="2:9" x14ac:dyDescent="0.2">
      <c r="B27" s="9"/>
      <c r="C27" s="9"/>
      <c r="D27" s="9"/>
      <c r="E27" s="9"/>
      <c r="F27" s="9"/>
      <c r="G27" s="9"/>
      <c r="H27" s="9"/>
      <c r="I27" s="9"/>
    </row>
  </sheetData>
  <sheetProtection algorithmName="SHA-512" hashValue="5w+gCO1a0IArhEkzSurjef7dL3/liICiCyaNfW/rN/iPW+tk4lGUXNeq0p02SyBMpASFmJFSl0XQ60eSzVd+UA==" saltValue="r+0Cg/MR4poDXZ0rrLmU+g==" spinCount="100000" sheet="1" objects="1" scenarios="1"/>
  <mergeCells count="10">
    <mergeCell ref="K1:L1"/>
    <mergeCell ref="A8:B8"/>
    <mergeCell ref="G8:H8"/>
    <mergeCell ref="A16:B16"/>
    <mergeCell ref="G16:H16"/>
    <mergeCell ref="B2:L2"/>
    <mergeCell ref="B3:L3"/>
    <mergeCell ref="B5:L5"/>
    <mergeCell ref="A7:F7"/>
    <mergeCell ref="G7:L7"/>
  </mergeCells>
  <phoneticPr fontId="6" type="noConversion"/>
  <pageMargins left="0.75" right="0.75" top="1" bottom="1" header="0.5" footer="0.5"/>
  <pageSetup paperSize="9" scale="62" orientation="landscape" horizontalDpi="4294967294" r:id="rId1"/>
  <headerFooter alignWithMargins="0">
    <oddHeader>&amp;LKálmánfi Béla Művelődési Ház és Könyvtár&amp;RIII/1. számú melléklet</oddHeader>
    <oddFooter>&amp;C&amp;P/&amp;N</oddFooter>
  </headerFooter>
  <colBreaks count="1" manualBreakCount="1">
    <brk id="12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showGridLines="0" zoomScaleNormal="100" workbookViewId="0">
      <selection activeCell="F25" sqref="F25"/>
    </sheetView>
  </sheetViews>
  <sheetFormatPr defaultRowHeight="12.75" x14ac:dyDescent="0.2"/>
  <cols>
    <col min="1" max="1" width="12.28515625" customWidth="1"/>
    <col min="2" max="2" width="37.28515625" customWidth="1"/>
    <col min="3" max="3" width="12.85546875" customWidth="1"/>
    <col min="4" max="4" width="11.85546875" customWidth="1"/>
    <col min="5" max="5" width="11.42578125" customWidth="1"/>
    <col min="6" max="6" width="12.28515625" customWidth="1"/>
  </cols>
  <sheetData>
    <row r="1" spans="1:6" x14ac:dyDescent="0.2">
      <c r="E1" s="1"/>
      <c r="F1" s="1"/>
    </row>
    <row r="2" spans="1:6" x14ac:dyDescent="0.2">
      <c r="A2" s="194" t="s">
        <v>94</v>
      </c>
      <c r="B2" s="194"/>
      <c r="C2" s="194"/>
      <c r="D2" s="194"/>
      <c r="E2" s="194"/>
      <c r="F2" s="194"/>
    </row>
    <row r="3" spans="1:6" x14ac:dyDescent="0.2">
      <c r="A3" s="194" t="s">
        <v>79</v>
      </c>
      <c r="B3" s="194"/>
      <c r="C3" s="194"/>
      <c r="D3" s="194"/>
      <c r="E3" s="194"/>
      <c r="F3" s="194"/>
    </row>
    <row r="4" spans="1:6" x14ac:dyDescent="0.2">
      <c r="A4" s="12"/>
      <c r="B4" s="12"/>
      <c r="C4" s="12"/>
      <c r="D4" s="12"/>
      <c r="E4" s="12"/>
      <c r="F4" s="13" t="s">
        <v>40</v>
      </c>
    </row>
    <row r="5" spans="1:6" ht="24" customHeight="1" thickBot="1" x14ac:dyDescent="0.25">
      <c r="A5" s="195" t="s">
        <v>29</v>
      </c>
      <c r="B5" s="195"/>
      <c r="C5" s="195"/>
      <c r="D5" s="195"/>
      <c r="E5" s="195"/>
      <c r="F5" s="195"/>
    </row>
    <row r="6" spans="1:6" ht="18.75" customHeight="1" x14ac:dyDescent="0.2">
      <c r="A6" s="196" t="s">
        <v>0</v>
      </c>
      <c r="B6" s="198" t="s">
        <v>15</v>
      </c>
      <c r="C6" s="200">
        <v>2022</v>
      </c>
      <c r="D6" s="201"/>
      <c r="E6" s="202"/>
      <c r="F6" s="111">
        <v>2022</v>
      </c>
    </row>
    <row r="7" spans="1:6" ht="36.75" customHeight="1" thickBot="1" x14ac:dyDescent="0.25">
      <c r="A7" s="197"/>
      <c r="B7" s="199"/>
      <c r="C7" s="14" t="s">
        <v>49</v>
      </c>
      <c r="D7" s="126" t="s">
        <v>78</v>
      </c>
      <c r="E7" s="14" t="s">
        <v>48</v>
      </c>
      <c r="F7" s="15" t="s">
        <v>89</v>
      </c>
    </row>
    <row r="8" spans="1:6" ht="24.95" customHeight="1" x14ac:dyDescent="0.2">
      <c r="A8" s="29" t="s">
        <v>95</v>
      </c>
      <c r="B8" s="30" t="s">
        <v>97</v>
      </c>
      <c r="C8" s="31">
        <v>0</v>
      </c>
      <c r="D8" s="31">
        <v>1597368</v>
      </c>
      <c r="E8" s="19">
        <f t="shared" ref="E8:E14" si="0">F8/D8*100</f>
        <v>100</v>
      </c>
      <c r="F8" s="32">
        <v>1597368</v>
      </c>
    </row>
    <row r="9" spans="1:6" ht="24.95" customHeight="1" x14ac:dyDescent="0.2">
      <c r="A9" s="29" t="s">
        <v>68</v>
      </c>
      <c r="B9" s="30" t="s">
        <v>69</v>
      </c>
      <c r="C9" s="31">
        <v>200000</v>
      </c>
      <c r="D9" s="31">
        <v>1001000</v>
      </c>
      <c r="E9" s="19">
        <f t="shared" si="0"/>
        <v>100</v>
      </c>
      <c r="F9" s="32">
        <v>1001000</v>
      </c>
    </row>
    <row r="10" spans="1:6" ht="24.95" customHeight="1" x14ac:dyDescent="0.2">
      <c r="A10" s="16" t="s">
        <v>51</v>
      </c>
      <c r="B10" s="17" t="s">
        <v>52</v>
      </c>
      <c r="C10" s="28">
        <v>3000</v>
      </c>
      <c r="D10" s="28">
        <v>3940</v>
      </c>
      <c r="E10" s="19">
        <f t="shared" si="0"/>
        <v>89.82233502538071</v>
      </c>
      <c r="F10" s="33">
        <v>3539</v>
      </c>
    </row>
    <row r="11" spans="1:6" ht="24.95" customHeight="1" x14ac:dyDescent="0.2">
      <c r="A11" s="16" t="s">
        <v>2</v>
      </c>
      <c r="B11" s="17" t="s">
        <v>16</v>
      </c>
      <c r="C11" s="28">
        <v>272665</v>
      </c>
      <c r="D11" s="18">
        <v>272665</v>
      </c>
      <c r="E11" s="19">
        <f t="shared" si="0"/>
        <v>100</v>
      </c>
      <c r="F11" s="20">
        <v>272665</v>
      </c>
    </row>
    <row r="12" spans="1:6" ht="24.95" customHeight="1" x14ac:dyDescent="0.2">
      <c r="A12" s="190" t="s">
        <v>3</v>
      </c>
      <c r="B12" s="21" t="s">
        <v>17</v>
      </c>
      <c r="C12" s="124">
        <f>SUM(C13:C14)</f>
        <v>17775820</v>
      </c>
      <c r="D12" s="124">
        <f>SUM(D13:D14)</f>
        <v>16573223</v>
      </c>
      <c r="E12" s="19">
        <f t="shared" si="0"/>
        <v>90.320663639172665</v>
      </c>
      <c r="F12" s="22">
        <f>SUM(F13:F14)</f>
        <v>14969045</v>
      </c>
    </row>
    <row r="13" spans="1:6" ht="24.95" customHeight="1" x14ac:dyDescent="0.2">
      <c r="A13" s="191"/>
      <c r="B13" s="23" t="s">
        <v>47</v>
      </c>
      <c r="C13" s="140">
        <v>5654215</v>
      </c>
      <c r="D13" s="143">
        <v>5654215</v>
      </c>
      <c r="E13" s="142">
        <f t="shared" si="0"/>
        <v>100</v>
      </c>
      <c r="F13" s="24">
        <v>5654215</v>
      </c>
    </row>
    <row r="14" spans="1:6" ht="24.95" customHeight="1" thickBot="1" x14ac:dyDescent="0.25">
      <c r="A14" s="191"/>
      <c r="B14" s="26" t="s">
        <v>67</v>
      </c>
      <c r="C14" s="141">
        <v>12121605</v>
      </c>
      <c r="D14" s="144">
        <v>10919008</v>
      </c>
      <c r="E14" s="142">
        <f t="shared" si="0"/>
        <v>85.30839065233765</v>
      </c>
      <c r="F14" s="25">
        <v>9314830</v>
      </c>
    </row>
    <row r="15" spans="1:6" ht="26.25" customHeight="1" thickBot="1" x14ac:dyDescent="0.25">
      <c r="A15" s="192" t="s">
        <v>73</v>
      </c>
      <c r="B15" s="193"/>
      <c r="C15" s="125">
        <f>SUM(C8:C12)</f>
        <v>18251485</v>
      </c>
      <c r="D15" s="125">
        <f>SUM(D8:D12)</f>
        <v>19448196</v>
      </c>
      <c r="E15" s="37">
        <f>F15/D15*100</f>
        <v>91.749471262013188</v>
      </c>
      <c r="F15" s="27">
        <f>F9+F10+F11+F12+F8</f>
        <v>17843617</v>
      </c>
    </row>
    <row r="16" spans="1:6" ht="24.95" customHeight="1" x14ac:dyDescent="0.2">
      <c r="A16" s="34"/>
      <c r="B16" s="34"/>
      <c r="C16" s="34"/>
      <c r="D16" s="35"/>
      <c r="E16" s="36"/>
      <c r="F16" s="35"/>
    </row>
  </sheetData>
  <sheetProtection algorithmName="SHA-512" hashValue="v4xPM235LmEvLxmH18gVfoysFaeLjIp/RLU93xjs+i6g5zggGkTOgmwJkBWsO3lOhfD2AgXi8g7QlW1h56EJ8w==" saltValue="hyAejSRWMJz9BVJZhd2cpg==" spinCount="100000" sheet="1" objects="1" scenarios="1"/>
  <mergeCells count="8">
    <mergeCell ref="A12:A14"/>
    <mergeCell ref="A15:B15"/>
    <mergeCell ref="A2:F2"/>
    <mergeCell ref="A3:F3"/>
    <mergeCell ref="A5:F5"/>
    <mergeCell ref="A6:A7"/>
    <mergeCell ref="B6:B7"/>
    <mergeCell ref="C6:E6"/>
  </mergeCells>
  <pageMargins left="1" right="1" top="1" bottom="1" header="0.5" footer="0.5"/>
  <pageSetup paperSize="9" scale="69" orientation="portrait" horizontalDpi="4294967293" r:id="rId1"/>
  <headerFooter alignWithMargins="0">
    <oddHeader>&amp;LKálmánfi Béla Művelődési Ház és Könyvtár&amp;RIII/2. számú melléklet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2"/>
  <sheetViews>
    <sheetView showGridLines="0" zoomScaleNormal="100" workbookViewId="0">
      <selection activeCell="E36" sqref="E36"/>
    </sheetView>
  </sheetViews>
  <sheetFormatPr defaultRowHeight="12.75" x14ac:dyDescent="0.2"/>
  <cols>
    <col min="1" max="1" width="12.28515625" customWidth="1"/>
    <col min="2" max="2" width="38.140625" customWidth="1"/>
    <col min="3" max="3" width="15.42578125" customWidth="1"/>
    <col min="4" max="4" width="15.28515625" customWidth="1"/>
    <col min="5" max="5" width="9.7109375" customWidth="1"/>
    <col min="6" max="6" width="17" customWidth="1"/>
    <col min="7" max="8" width="10.140625" bestFit="1" customWidth="1"/>
  </cols>
  <sheetData>
    <row r="1" spans="1:8" x14ac:dyDescent="0.2">
      <c r="E1" s="1"/>
      <c r="F1" s="1"/>
    </row>
    <row r="2" spans="1:8" x14ac:dyDescent="0.2">
      <c r="A2" s="194" t="s">
        <v>87</v>
      </c>
      <c r="B2" s="194"/>
      <c r="C2" s="194"/>
      <c r="D2" s="194"/>
      <c r="E2" s="194"/>
      <c r="F2" s="194"/>
    </row>
    <row r="3" spans="1:8" x14ac:dyDescent="0.2">
      <c r="A3" s="194" t="s">
        <v>79</v>
      </c>
      <c r="B3" s="194"/>
      <c r="C3" s="194"/>
      <c r="D3" s="194"/>
      <c r="E3" s="194"/>
      <c r="F3" s="194"/>
    </row>
    <row r="4" spans="1:8" ht="13.5" thickBot="1" x14ac:dyDescent="0.25">
      <c r="F4" s="2" t="s">
        <v>40</v>
      </c>
    </row>
    <row r="5" spans="1:8" ht="21.75" customHeight="1" thickBot="1" x14ac:dyDescent="0.25">
      <c r="A5" s="208" t="s">
        <v>33</v>
      </c>
      <c r="B5" s="209"/>
      <c r="C5" s="209"/>
      <c r="D5" s="209"/>
      <c r="E5" s="209"/>
      <c r="F5" s="210"/>
    </row>
    <row r="6" spans="1:8" x14ac:dyDescent="0.2">
      <c r="A6" s="211" t="s">
        <v>0</v>
      </c>
      <c r="B6" s="213" t="s">
        <v>15</v>
      </c>
      <c r="C6" s="215">
        <v>2022</v>
      </c>
      <c r="D6" s="201"/>
      <c r="E6" s="202"/>
      <c r="F6" s="38">
        <v>2022</v>
      </c>
    </row>
    <row r="7" spans="1:8" ht="30.75" customHeight="1" thickBot="1" x14ac:dyDescent="0.25">
      <c r="A7" s="212"/>
      <c r="B7" s="214"/>
      <c r="C7" s="39" t="s">
        <v>49</v>
      </c>
      <c r="D7" s="129" t="s">
        <v>77</v>
      </c>
      <c r="E7" s="39" t="s">
        <v>48</v>
      </c>
      <c r="F7" s="40" t="s">
        <v>89</v>
      </c>
    </row>
    <row r="8" spans="1:8" ht="22.5" customHeight="1" x14ac:dyDescent="0.2">
      <c r="A8" s="41" t="s">
        <v>4</v>
      </c>
      <c r="B8" s="130" t="s">
        <v>18</v>
      </c>
      <c r="C8" s="132">
        <v>9780000</v>
      </c>
      <c r="D8" s="43">
        <v>9340000</v>
      </c>
      <c r="E8" s="44">
        <f t="shared" ref="E8:E30" si="0">F8/D8*100</f>
        <v>98.95066381156316</v>
      </c>
      <c r="F8" s="45">
        <v>9241992</v>
      </c>
      <c r="G8" s="3"/>
    </row>
    <row r="9" spans="1:8" ht="22.5" customHeight="1" x14ac:dyDescent="0.2">
      <c r="A9" s="41" t="s">
        <v>90</v>
      </c>
      <c r="B9" s="130" t="s">
        <v>91</v>
      </c>
      <c r="C9" s="133">
        <v>0</v>
      </c>
      <c r="D9" s="43">
        <v>375940</v>
      </c>
      <c r="E9" s="44">
        <f t="shared" si="0"/>
        <v>100</v>
      </c>
      <c r="F9" s="45">
        <v>375940</v>
      </c>
      <c r="G9" s="3"/>
    </row>
    <row r="10" spans="1:8" ht="22.5" customHeight="1" x14ac:dyDescent="0.2">
      <c r="A10" s="46" t="s">
        <v>54</v>
      </c>
      <c r="B10" s="131" t="s">
        <v>55</v>
      </c>
      <c r="C10" s="133">
        <v>400000</v>
      </c>
      <c r="D10" s="43">
        <v>200000</v>
      </c>
      <c r="E10" s="44">
        <f t="shared" si="0"/>
        <v>100</v>
      </c>
      <c r="F10" s="48">
        <v>200000</v>
      </c>
    </row>
    <row r="11" spans="1:8" ht="22.5" customHeight="1" x14ac:dyDescent="0.2">
      <c r="A11" s="46" t="s">
        <v>83</v>
      </c>
      <c r="B11" s="131" t="s">
        <v>84</v>
      </c>
      <c r="C11" s="133">
        <v>150000</v>
      </c>
      <c r="D11" s="43">
        <v>88000</v>
      </c>
      <c r="E11" s="44">
        <f>F11/D11*100</f>
        <v>0</v>
      </c>
      <c r="F11" s="48">
        <v>0</v>
      </c>
    </row>
    <row r="12" spans="1:8" ht="22.5" customHeight="1" x14ac:dyDescent="0.2">
      <c r="A12" s="46" t="s">
        <v>5</v>
      </c>
      <c r="B12" s="131" t="s">
        <v>19</v>
      </c>
      <c r="C12" s="133">
        <v>24000</v>
      </c>
      <c r="D12" s="43">
        <v>0</v>
      </c>
      <c r="E12" s="44">
        <v>0</v>
      </c>
      <c r="F12" s="48">
        <v>0</v>
      </c>
      <c r="G12" s="3"/>
    </row>
    <row r="13" spans="1:8" ht="22.5" customHeight="1" x14ac:dyDescent="0.2">
      <c r="A13" s="46" t="s">
        <v>6</v>
      </c>
      <c r="B13" s="131" t="s">
        <v>20</v>
      </c>
      <c r="C13" s="133">
        <v>296000</v>
      </c>
      <c r="D13" s="43">
        <v>792000</v>
      </c>
      <c r="E13" s="44">
        <f t="shared" si="0"/>
        <v>99.900757575757567</v>
      </c>
      <c r="F13" s="48">
        <v>791214</v>
      </c>
    </row>
    <row r="14" spans="1:8" ht="31.5" x14ac:dyDescent="0.2">
      <c r="A14" s="46" t="s">
        <v>7</v>
      </c>
      <c r="B14" s="149" t="s">
        <v>21</v>
      </c>
      <c r="C14" s="150">
        <v>720000</v>
      </c>
      <c r="D14" s="61">
        <v>720000</v>
      </c>
      <c r="E14" s="62">
        <f t="shared" si="0"/>
        <v>100</v>
      </c>
      <c r="F14" s="48">
        <v>720000</v>
      </c>
    </row>
    <row r="15" spans="1:8" ht="13.5" thickBot="1" x14ac:dyDescent="0.25">
      <c r="A15" s="146" t="s">
        <v>85</v>
      </c>
      <c r="B15" s="151" t="s">
        <v>86</v>
      </c>
      <c r="C15" s="134">
        <v>0</v>
      </c>
      <c r="D15" s="147">
        <v>25000</v>
      </c>
      <c r="E15" s="62">
        <f t="shared" si="0"/>
        <v>85.975999999999999</v>
      </c>
      <c r="F15" s="148">
        <v>21494</v>
      </c>
    </row>
    <row r="16" spans="1:8" ht="24" customHeight="1" thickBot="1" x14ac:dyDescent="0.25">
      <c r="A16" s="203" t="s">
        <v>30</v>
      </c>
      <c r="B16" s="204"/>
      <c r="C16" s="127">
        <f>SUM(C8:C15)</f>
        <v>11370000</v>
      </c>
      <c r="D16" s="127">
        <f>SUM(D8:D15)</f>
        <v>11540940</v>
      </c>
      <c r="E16" s="51">
        <f t="shared" si="0"/>
        <v>98.351087519734094</v>
      </c>
      <c r="F16" s="50">
        <f>SUM(F8:F15)</f>
        <v>11350640</v>
      </c>
      <c r="H16" s="5"/>
    </row>
    <row r="17" spans="1:10" ht="20.100000000000001" customHeight="1" thickBot="1" x14ac:dyDescent="0.25">
      <c r="A17" s="41" t="s">
        <v>8</v>
      </c>
      <c r="B17" s="42" t="s">
        <v>22</v>
      </c>
      <c r="C17" s="43">
        <v>1400000</v>
      </c>
      <c r="D17" s="43">
        <v>1430000</v>
      </c>
      <c r="E17" s="44">
        <f t="shared" si="0"/>
        <v>99.922307692307683</v>
      </c>
      <c r="F17" s="45">
        <v>1428889</v>
      </c>
      <c r="G17" s="3"/>
    </row>
    <row r="18" spans="1:10" ht="24.95" customHeight="1" thickBot="1" x14ac:dyDescent="0.25">
      <c r="A18" s="205" t="s">
        <v>31</v>
      </c>
      <c r="B18" s="204"/>
      <c r="C18" s="127">
        <f>SUM(C17)</f>
        <v>1400000</v>
      </c>
      <c r="D18" s="127">
        <f>SUM(D17)</f>
        <v>1430000</v>
      </c>
      <c r="E18" s="51">
        <f t="shared" si="0"/>
        <v>99.922307692307683</v>
      </c>
      <c r="F18" s="50">
        <f>SUM(F17)</f>
        <v>1428889</v>
      </c>
    </row>
    <row r="19" spans="1:10" ht="20.100000000000001" customHeight="1" x14ac:dyDescent="0.2">
      <c r="A19" s="52" t="s">
        <v>9</v>
      </c>
      <c r="B19" s="53" t="s">
        <v>23</v>
      </c>
      <c r="C19" s="54">
        <v>755000</v>
      </c>
      <c r="D19" s="54">
        <v>735000</v>
      </c>
      <c r="E19" s="55">
        <f t="shared" si="0"/>
        <v>73.731972789115645</v>
      </c>
      <c r="F19" s="56">
        <v>541930</v>
      </c>
      <c r="G19" s="3"/>
    </row>
    <row r="20" spans="1:10" ht="20.100000000000001" customHeight="1" x14ac:dyDescent="0.2">
      <c r="A20" s="52" t="s">
        <v>10</v>
      </c>
      <c r="B20" s="57" t="s">
        <v>24</v>
      </c>
      <c r="C20" s="58">
        <v>500000</v>
      </c>
      <c r="D20" s="58">
        <v>1282000</v>
      </c>
      <c r="E20" s="59">
        <f t="shared" si="0"/>
        <v>90.89602184087363</v>
      </c>
      <c r="F20" s="60">
        <v>1165287</v>
      </c>
      <c r="G20" s="3"/>
    </row>
    <row r="21" spans="1:10" ht="20.100000000000001" customHeight="1" x14ac:dyDescent="0.2">
      <c r="A21" s="52" t="s">
        <v>56</v>
      </c>
      <c r="B21" s="47" t="s">
        <v>57</v>
      </c>
      <c r="C21" s="61">
        <v>93000</v>
      </c>
      <c r="D21" s="61">
        <v>153000</v>
      </c>
      <c r="E21" s="62">
        <f t="shared" si="0"/>
        <v>98.04052287581699</v>
      </c>
      <c r="F21" s="48">
        <v>150002</v>
      </c>
      <c r="G21" s="3"/>
    </row>
    <row r="22" spans="1:10" ht="20.100000000000001" customHeight="1" x14ac:dyDescent="0.2">
      <c r="A22" s="52" t="s">
        <v>59</v>
      </c>
      <c r="B22" s="63" t="s">
        <v>58</v>
      </c>
      <c r="C22" s="61">
        <v>60000</v>
      </c>
      <c r="D22" s="61">
        <v>60000</v>
      </c>
      <c r="E22" s="62">
        <f t="shared" si="0"/>
        <v>83.65</v>
      </c>
      <c r="F22" s="48">
        <v>50190</v>
      </c>
      <c r="G22" s="3"/>
    </row>
    <row r="23" spans="1:10" ht="20.100000000000001" customHeight="1" x14ac:dyDescent="0.2">
      <c r="A23" s="52" t="s">
        <v>62</v>
      </c>
      <c r="B23" s="63" t="s">
        <v>70</v>
      </c>
      <c r="C23" s="61">
        <v>1900000</v>
      </c>
      <c r="D23" s="61">
        <v>2300000</v>
      </c>
      <c r="E23" s="62">
        <f t="shared" si="0"/>
        <v>73.969913043478257</v>
      </c>
      <c r="F23" s="48">
        <v>1701308</v>
      </c>
      <c r="G23" s="3"/>
    </row>
    <row r="24" spans="1:10" ht="20.100000000000001" customHeight="1" x14ac:dyDescent="0.2">
      <c r="A24" s="52" t="s">
        <v>61</v>
      </c>
      <c r="B24" s="63" t="s">
        <v>71</v>
      </c>
      <c r="C24" s="61">
        <v>50000</v>
      </c>
      <c r="D24" s="61">
        <v>50000</v>
      </c>
      <c r="E24" s="62">
        <f t="shared" si="0"/>
        <v>40.283999999999999</v>
      </c>
      <c r="F24" s="48">
        <v>20142</v>
      </c>
      <c r="G24" s="3"/>
    </row>
    <row r="25" spans="1:10" ht="20.100000000000001" customHeight="1" x14ac:dyDescent="0.2">
      <c r="A25" s="52" t="s">
        <v>80</v>
      </c>
      <c r="B25" s="63" t="s">
        <v>81</v>
      </c>
      <c r="C25" s="61">
        <v>0</v>
      </c>
      <c r="D25" s="61">
        <v>0</v>
      </c>
      <c r="E25" s="62">
        <v>0</v>
      </c>
      <c r="F25" s="48">
        <v>0</v>
      </c>
      <c r="G25" s="3"/>
    </row>
    <row r="26" spans="1:10" ht="20.100000000000001" customHeight="1" x14ac:dyDescent="0.2">
      <c r="A26" s="64" t="s">
        <v>11</v>
      </c>
      <c r="B26" s="63" t="s">
        <v>25</v>
      </c>
      <c r="C26" s="61">
        <v>800000</v>
      </c>
      <c r="D26" s="61">
        <v>509000</v>
      </c>
      <c r="E26" s="62">
        <f t="shared" si="0"/>
        <v>45.152652259332022</v>
      </c>
      <c r="F26" s="48">
        <v>229827</v>
      </c>
      <c r="G26" s="3"/>
      <c r="J26" s="3"/>
    </row>
    <row r="27" spans="1:10" ht="20.100000000000001" customHeight="1" x14ac:dyDescent="0.2">
      <c r="A27" s="110" t="s">
        <v>12</v>
      </c>
      <c r="B27" s="63" t="s">
        <v>26</v>
      </c>
      <c r="C27" s="61">
        <v>100000</v>
      </c>
      <c r="D27" s="61">
        <v>113000</v>
      </c>
      <c r="E27" s="62">
        <f t="shared" si="0"/>
        <v>99.762831858407068</v>
      </c>
      <c r="F27" s="48">
        <v>112732</v>
      </c>
      <c r="G27" s="3"/>
      <c r="J27" s="3"/>
    </row>
    <row r="28" spans="1:10" ht="25.5" customHeight="1" x14ac:dyDescent="0.2">
      <c r="A28" s="65" t="s">
        <v>13</v>
      </c>
      <c r="B28" s="47" t="s">
        <v>27</v>
      </c>
      <c r="C28" s="61">
        <v>964485</v>
      </c>
      <c r="D28" s="61">
        <v>964485</v>
      </c>
      <c r="E28" s="62">
        <f t="shared" si="0"/>
        <v>88.965821137705618</v>
      </c>
      <c r="F28" s="48">
        <v>858062</v>
      </c>
      <c r="G28" s="3"/>
      <c r="J28" s="3"/>
    </row>
    <row r="29" spans="1:10" ht="20.100000000000001" customHeight="1" thickBot="1" x14ac:dyDescent="0.25">
      <c r="A29" s="66" t="s">
        <v>14</v>
      </c>
      <c r="B29" s="49" t="s">
        <v>28</v>
      </c>
      <c r="C29" s="67">
        <v>5000</v>
      </c>
      <c r="D29" s="67">
        <v>30000</v>
      </c>
      <c r="E29" s="62">
        <f t="shared" si="0"/>
        <v>94.13333333333334</v>
      </c>
      <c r="F29" s="68">
        <v>28240</v>
      </c>
      <c r="G29" s="3"/>
      <c r="J29" s="3"/>
    </row>
    <row r="30" spans="1:10" ht="24.95" customHeight="1" thickBot="1" x14ac:dyDescent="0.25">
      <c r="A30" s="203" t="s">
        <v>32</v>
      </c>
      <c r="B30" s="204"/>
      <c r="C30" s="127">
        <f>SUM(C19:C29)</f>
        <v>5227485</v>
      </c>
      <c r="D30" s="127">
        <f>SUM(D19:D29)</f>
        <v>6196485</v>
      </c>
      <c r="E30" s="69">
        <f t="shared" si="0"/>
        <v>78.394767356009083</v>
      </c>
      <c r="F30" s="50">
        <f>SUM(F19:F29)</f>
        <v>4857720</v>
      </c>
      <c r="J30" s="3"/>
    </row>
    <row r="31" spans="1:10" ht="24.95" customHeight="1" x14ac:dyDescent="0.2">
      <c r="A31" s="166" t="s">
        <v>92</v>
      </c>
      <c r="B31" s="167" t="s">
        <v>93</v>
      </c>
      <c r="C31" s="168">
        <v>0</v>
      </c>
      <c r="D31" s="168">
        <v>26771</v>
      </c>
      <c r="E31" s="44">
        <f>SUM(F31/D31*100)</f>
        <v>100</v>
      </c>
      <c r="F31" s="169">
        <v>26771</v>
      </c>
      <c r="J31" s="3"/>
    </row>
    <row r="32" spans="1:10" ht="24.95" customHeight="1" x14ac:dyDescent="0.2">
      <c r="A32" s="163" t="s">
        <v>63</v>
      </c>
      <c r="B32" s="164" t="s">
        <v>64</v>
      </c>
      <c r="C32" s="165">
        <v>200000</v>
      </c>
      <c r="D32" s="165">
        <v>200000</v>
      </c>
      <c r="E32" s="44">
        <f t="shared" ref="E32:E33" si="1">SUM(F32/D32*100)</f>
        <v>0</v>
      </c>
      <c r="F32" s="148">
        <v>0</v>
      </c>
      <c r="J32" s="3"/>
    </row>
    <row r="33" spans="1:10" ht="24.95" customHeight="1" thickBot="1" x14ac:dyDescent="0.25">
      <c r="A33" s="72" t="s">
        <v>65</v>
      </c>
      <c r="B33" s="73" t="s">
        <v>66</v>
      </c>
      <c r="C33" s="74">
        <v>54000</v>
      </c>
      <c r="D33" s="74">
        <v>54000</v>
      </c>
      <c r="E33" s="44">
        <f t="shared" si="1"/>
        <v>13.385185185185186</v>
      </c>
      <c r="F33" s="75">
        <v>7228</v>
      </c>
      <c r="J33" s="3"/>
    </row>
    <row r="34" spans="1:10" ht="24.95" customHeight="1" thickBot="1" x14ac:dyDescent="0.25">
      <c r="A34" s="203" t="s">
        <v>72</v>
      </c>
      <c r="B34" s="204"/>
      <c r="C34" s="127">
        <f>SUM(C31:C33)</f>
        <v>254000</v>
      </c>
      <c r="D34" s="127">
        <f>SUM(D31:D33)</f>
        <v>280771</v>
      </c>
      <c r="E34" s="69">
        <f>SUM(F34/D34*100)</f>
        <v>12.109156572438037</v>
      </c>
      <c r="F34" s="50">
        <f>SUM(F31:F33)</f>
        <v>33999</v>
      </c>
      <c r="J34" s="3"/>
    </row>
    <row r="35" spans="1:10" ht="21.75" customHeight="1" thickBot="1" x14ac:dyDescent="0.25">
      <c r="A35" s="206" t="s">
        <v>1</v>
      </c>
      <c r="B35" s="207"/>
      <c r="C35" s="128">
        <f>SUM(C34,C30,C18,C16)</f>
        <v>18251485</v>
      </c>
      <c r="D35" s="128">
        <f>SUM(D34,D30,D18,D16)</f>
        <v>19448196</v>
      </c>
      <c r="E35" s="71">
        <f>F35/D35*100</f>
        <v>90.86317311898749</v>
      </c>
      <c r="F35" s="70">
        <f>SUM(F16+F18+F30+F34)</f>
        <v>17671248</v>
      </c>
      <c r="G35" s="4"/>
      <c r="J35" s="3"/>
    </row>
    <row r="36" spans="1:10" x14ac:dyDescent="0.2">
      <c r="J36" s="3"/>
    </row>
    <row r="37" spans="1:10" x14ac:dyDescent="0.2">
      <c r="J37" s="3"/>
    </row>
    <row r="38" spans="1:10" x14ac:dyDescent="0.2">
      <c r="J38" s="3"/>
    </row>
    <row r="39" spans="1:10" x14ac:dyDescent="0.2">
      <c r="J39" s="3"/>
    </row>
    <row r="40" spans="1:10" x14ac:dyDescent="0.2">
      <c r="J40" s="3"/>
    </row>
    <row r="41" spans="1:10" x14ac:dyDescent="0.2">
      <c r="J41" s="3"/>
    </row>
    <row r="42" spans="1:10" x14ac:dyDescent="0.2">
      <c r="J42" s="3"/>
    </row>
  </sheetData>
  <sheetProtection algorithmName="SHA-512" hashValue="VD9eclqoXfie/DGWgCSy49V2gX68oG2K58iAqN0G3+D24AQYmE4QW59KCSH+UIc4iafkmaaLgHjeTIXdgapAWg==" saltValue="0WqYGWNPVhoCFimEeV+UFg==" spinCount="100000" sheet="1" objects="1" scenarios="1"/>
  <mergeCells count="11">
    <mergeCell ref="A16:B16"/>
    <mergeCell ref="A18:B18"/>
    <mergeCell ref="A30:B30"/>
    <mergeCell ref="A35:B35"/>
    <mergeCell ref="A2:F2"/>
    <mergeCell ref="A3:F3"/>
    <mergeCell ref="A5:F5"/>
    <mergeCell ref="A6:A7"/>
    <mergeCell ref="B6:B7"/>
    <mergeCell ref="A34:B34"/>
    <mergeCell ref="C6:E6"/>
  </mergeCells>
  <phoneticPr fontId="0" type="noConversion"/>
  <pageMargins left="0.98425196850393704" right="0.98425196850393704" top="0.98425196850393704" bottom="0.98425196850393704" header="0.51181102362204722" footer="0.51181102362204722"/>
  <pageSetup paperSize="9" scale="63" orientation="portrait" r:id="rId1"/>
  <headerFooter alignWithMargins="0">
    <oddHeader>&amp;LKálmánfi Béla Művelődési Ház és Könyvtár&amp;RIII/3. számú melléklet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Mérleg</vt:lpstr>
      <vt:lpstr>Bevételek</vt:lpstr>
      <vt:lpstr>Kiadások</vt:lpstr>
      <vt:lpstr>Bevételek!Nyomtatási_terület</vt:lpstr>
      <vt:lpstr>Kiadások!Nyomtatási_terület</vt:lpstr>
      <vt:lpstr>Mérleg!Nyomtatási_terület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SzZsuzsi</dc:creator>
  <cp:lastModifiedBy>Rozbora Timea</cp:lastModifiedBy>
  <cp:lastPrinted>2020-05-28T13:32:02Z</cp:lastPrinted>
  <dcterms:created xsi:type="dcterms:W3CDTF">2016-01-02T07:48:50Z</dcterms:created>
  <dcterms:modified xsi:type="dcterms:W3CDTF">2023-05-10T08:01:40Z</dcterms:modified>
</cp:coreProperties>
</file>