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kument\excel\penzugy\R.Timi\Előirányzatok\2022\Beszámoló\"/>
    </mc:Choice>
  </mc:AlternateContent>
  <xr:revisionPtr revIDLastSave="0" documentId="13_ncr:1_{BA9CBA49-18C0-4F99-B9D4-6EC1C425D023}" xr6:coauthVersionLast="47" xr6:coauthVersionMax="47" xr10:uidLastSave="{00000000-0000-0000-0000-000000000000}"/>
  <workbookProtection workbookAlgorithmName="SHA-512" workbookHashValue="uuua8t6RE0/slgNwuCMd1MMgjVQonBGMO4ZeVikvjGdiCdwp6BfjWdTKfC3PZjsLxHnBnYmsltymH0BHyMQW6A==" workbookSaltValue="tD4EszhjLzGPDkqhwYq21Q==" workbookSpinCount="100000" lockStructure="1"/>
  <bookViews>
    <workbookView xWindow="-120" yWindow="-120" windowWidth="29040" windowHeight="15840" activeTab="2" xr2:uid="{00000000-000D-0000-FFFF-FFFF00000000}"/>
  </bookViews>
  <sheets>
    <sheet name="Mérleg(Hivatal 2022)" sheetId="4" r:id="rId1"/>
    <sheet name="Bevételek(Hivatal 2022)" sheetId="2" r:id="rId2"/>
    <sheet name="Kiadások(Hivatal 2022)" sheetId="3" r:id="rId3"/>
  </sheets>
  <definedNames>
    <definedName name="_xlnm.Print_Area" localSheetId="1">'Bevételek(Hivatal 2022)'!$A$1:$F$19</definedName>
    <definedName name="_xlnm.Print_Area" localSheetId="2">'Kiadások(Hivatal 2022)'!$A$1:$F$46</definedName>
    <definedName name="_xlnm.Print_Area" localSheetId="0">'Mérleg(Hivatal 2022)'!$A$1:$L$28</definedName>
  </definedNames>
  <calcPr calcId="181029" iterateDelta="1E-4"/>
</workbook>
</file>

<file path=xl/calcChain.xml><?xml version="1.0" encoding="utf-8"?>
<calcChain xmlns="http://schemas.openxmlformats.org/spreadsheetml/2006/main">
  <c r="E14" i="2" l="1"/>
  <c r="L12" i="4"/>
  <c r="K12" i="4"/>
  <c r="J12" i="4"/>
  <c r="F15" i="4"/>
  <c r="F10" i="4"/>
  <c r="D10" i="4"/>
  <c r="F11" i="4"/>
  <c r="F13" i="4"/>
  <c r="E13" i="4" s="1"/>
  <c r="D13" i="4"/>
  <c r="D16" i="2"/>
  <c r="F12" i="2"/>
  <c r="D12" i="2"/>
  <c r="C12" i="2"/>
  <c r="C16" i="2" s="1"/>
  <c r="F33" i="3" l="1"/>
  <c r="E33" i="3"/>
  <c r="D33" i="3"/>
  <c r="C33" i="3"/>
  <c r="E32" i="3"/>
  <c r="D18" i="3"/>
  <c r="C18" i="3"/>
  <c r="F18" i="3"/>
  <c r="E17" i="3"/>
  <c r="E16" i="3"/>
  <c r="E10" i="3"/>
  <c r="E11" i="3"/>
  <c r="E12" i="3"/>
  <c r="E13" i="3"/>
  <c r="E15" i="3"/>
  <c r="E18" i="3" l="1"/>
  <c r="E36" i="3" l="1"/>
  <c r="E35" i="3"/>
  <c r="F37" i="3"/>
  <c r="L16" i="4" s="1"/>
  <c r="D37" i="3"/>
  <c r="J16" i="4" s="1"/>
  <c r="C37" i="3"/>
  <c r="I16" i="4" s="1"/>
  <c r="D16" i="4"/>
  <c r="C16" i="4"/>
  <c r="F14" i="4"/>
  <c r="F12" i="4"/>
  <c r="D14" i="4"/>
  <c r="D12" i="4"/>
  <c r="C14" i="4"/>
  <c r="C12" i="4"/>
  <c r="F9" i="4"/>
  <c r="C10" i="4"/>
  <c r="D9" i="4"/>
  <c r="C9" i="4"/>
  <c r="C11" i="4" l="1"/>
  <c r="C15" i="4"/>
  <c r="C17" i="4" s="1"/>
  <c r="D11" i="4"/>
  <c r="D15" i="4" s="1"/>
  <c r="D17" i="4" s="1"/>
  <c r="E37" i="3"/>
  <c r="D21" i="3"/>
  <c r="C21" i="3"/>
  <c r="F31" i="3"/>
  <c r="D31" i="3"/>
  <c r="J11" i="4" s="1"/>
  <c r="C31" i="3"/>
  <c r="I11" i="4" s="1"/>
  <c r="I10" i="4" l="1"/>
  <c r="C38" i="3"/>
  <c r="J10" i="4"/>
  <c r="D38" i="3"/>
  <c r="I9" i="4"/>
  <c r="I15" i="4" s="1"/>
  <c r="I17" i="4" s="1"/>
  <c r="J9" i="4"/>
  <c r="E9" i="2"/>
  <c r="E10" i="2"/>
  <c r="J15" i="4" l="1"/>
  <c r="J17" i="4" s="1"/>
  <c r="F16" i="2"/>
  <c r="F16" i="4" l="1"/>
  <c r="E8" i="2"/>
  <c r="E12" i="4" l="1"/>
  <c r="E10" i="4"/>
  <c r="E29" i="3"/>
  <c r="E16" i="4"/>
  <c r="E9" i="4"/>
  <c r="E16" i="2" l="1"/>
  <c r="E9" i="3"/>
  <c r="E11" i="4"/>
  <c r="L9" i="4"/>
  <c r="E8" i="3"/>
  <c r="K9" i="4" l="1"/>
  <c r="E11" i="2" l="1"/>
  <c r="E13" i="2" l="1"/>
  <c r="E15" i="2"/>
  <c r="E30" i="3" l="1"/>
  <c r="F21" i="3" l="1"/>
  <c r="E22" i="3"/>
  <c r="F38" i="3" l="1"/>
  <c r="E38" i="3" s="1"/>
  <c r="L10" i="4"/>
  <c r="K10" i="4" s="1"/>
  <c r="E21" i="3"/>
  <c r="C21" i="4" l="1"/>
  <c r="E19" i="3"/>
  <c r="E23" i="3"/>
  <c r="E28" i="3" l="1"/>
  <c r="E27" i="3"/>
  <c r="L11" i="4"/>
  <c r="L15" i="4" s="1"/>
  <c r="L17" i="4" s="1"/>
  <c r="E24" i="3"/>
  <c r="E26" i="3"/>
  <c r="E25" i="3"/>
  <c r="K11" i="4" l="1"/>
  <c r="E31" i="3"/>
  <c r="K15" i="4" l="1"/>
  <c r="K17" i="4" l="1"/>
  <c r="E12" i="2"/>
  <c r="E14" i="4" l="1"/>
  <c r="F17" i="4" l="1"/>
  <c r="E17" i="4" s="1"/>
  <c r="E15" i="4"/>
</calcChain>
</file>

<file path=xl/sharedStrings.xml><?xml version="1.0" encoding="utf-8"?>
<sst xmlns="http://schemas.openxmlformats.org/spreadsheetml/2006/main" count="135" uniqueCount="106">
  <si>
    <t>Főkönyvi szám</t>
  </si>
  <si>
    <t>Kiadások összesen</t>
  </si>
  <si>
    <t>0981311</t>
  </si>
  <si>
    <t>098161</t>
  </si>
  <si>
    <t>05110111</t>
  </si>
  <si>
    <t>0511041</t>
  </si>
  <si>
    <t>0511061</t>
  </si>
  <si>
    <t>0511091</t>
  </si>
  <si>
    <t>0511101</t>
  </si>
  <si>
    <t>0511131</t>
  </si>
  <si>
    <t>051221</t>
  </si>
  <si>
    <t>05211</t>
  </si>
  <si>
    <t>05261</t>
  </si>
  <si>
    <t>053111</t>
  </si>
  <si>
    <t>053121</t>
  </si>
  <si>
    <t>053361</t>
  </si>
  <si>
    <t>053371</t>
  </si>
  <si>
    <t>053411</t>
  </si>
  <si>
    <t>053511</t>
  </si>
  <si>
    <t>053551</t>
  </si>
  <si>
    <t>Főkönyvi szám neve</t>
  </si>
  <si>
    <t>Előző év költségvetési maradványának igénybevétele</t>
  </si>
  <si>
    <t>Központi, irányító szervi támogatás</t>
  </si>
  <si>
    <t>Köztisztviselők,közalkalmazottak bére</t>
  </si>
  <si>
    <t>Készenléti, ügyeleti, helyettesítési díj, túlóra, túlszolgálat</t>
  </si>
  <si>
    <t>Jubileumi jutalom</t>
  </si>
  <si>
    <t>Közlekedési költségtérítés</t>
  </si>
  <si>
    <t>Egyéb költségtérítések</t>
  </si>
  <si>
    <t>Foglalkoztatottak egyéb személyi juttatásai</t>
  </si>
  <si>
    <t>Munkavégzésre irányuló egyéb jogviszonyban nem saját foglalkoztatottnak fizetett juttatások</t>
  </si>
  <si>
    <t>Szociális hozzájárulási adó</t>
  </si>
  <si>
    <t>Más járulék fizetési kötelezettség</t>
  </si>
  <si>
    <t>Szakmai anyagok beszerzése</t>
  </si>
  <si>
    <t>Üzemeltetési anyagok beszerzése</t>
  </si>
  <si>
    <t>Szakmai tevékenységet segítő szolgáltatások</t>
  </si>
  <si>
    <t>Egyéb szolgáltatások</t>
  </si>
  <si>
    <t>Kiküldetések kiadásai</t>
  </si>
  <si>
    <t>Működési célú előzetesen felszámított általános forgalmi adó</t>
  </si>
  <si>
    <t>Egyéb dologi kiadások</t>
  </si>
  <si>
    <t>Bevételek</t>
  </si>
  <si>
    <t>Személyi juttatások</t>
  </si>
  <si>
    <t>Munkaadót terhelő járulékok</t>
  </si>
  <si>
    <t>Dologi kiadások</t>
  </si>
  <si>
    <t>Kiadások</t>
  </si>
  <si>
    <t>Intézmény fin.(állami tám.)</t>
  </si>
  <si>
    <t>Munkaadót terh. befizetések</t>
  </si>
  <si>
    <t>Intézmény fin.(önkorm.hozzáj.)</t>
  </si>
  <si>
    <t>Tárgyévi működési kiadások</t>
  </si>
  <si>
    <t>Pénzmaradvány</t>
  </si>
  <si>
    <t>Mindösszesen</t>
  </si>
  <si>
    <t>Mérleg</t>
  </si>
  <si>
    <t>adatok: Ft-ban</t>
  </si>
  <si>
    <t>adatok: ezer Ft-ban</t>
  </si>
  <si>
    <t>Megnevezés</t>
  </si>
  <si>
    <t>052</t>
  </si>
  <si>
    <t>053</t>
  </si>
  <si>
    <t>09813</t>
  </si>
  <si>
    <t>09816</t>
  </si>
  <si>
    <t>-ebből állami normatív támogatás</t>
  </si>
  <si>
    <t>%</t>
  </si>
  <si>
    <t>Eredeti EI</t>
  </si>
  <si>
    <t>051</t>
  </si>
  <si>
    <t>09411</t>
  </si>
  <si>
    <t xml:space="preserve">Egyéb működési bevételek </t>
  </si>
  <si>
    <t>Bevételek összesen:</t>
  </si>
  <si>
    <t>Egyéb működési bevételek</t>
  </si>
  <si>
    <t>Piliscsévi Közös Önkormányzati Hivatal</t>
  </si>
  <si>
    <t>0511071</t>
  </si>
  <si>
    <t>Béren kívüli juttatások</t>
  </si>
  <si>
    <t>053211</t>
  </si>
  <si>
    <t>Informatikai szolgáltatások igénybevétele</t>
  </si>
  <si>
    <t xml:space="preserve">Egyéb kommunikációs szolgáltatások </t>
  </si>
  <si>
    <t>0511031</t>
  </si>
  <si>
    <t>Céljuttatás, projektprémium</t>
  </si>
  <si>
    <t>053221</t>
  </si>
  <si>
    <t>09161</t>
  </si>
  <si>
    <t>0940821</t>
  </si>
  <si>
    <t>Egyéb kapott (járó) kamatok és kamatjellegű bevételek</t>
  </si>
  <si>
    <t>-ebből fenntartói támogatás (Piliscsév)</t>
  </si>
  <si>
    <t>Egyéb működési célú támogatások bevételei államháztartáson belülről (Leányvár)</t>
  </si>
  <si>
    <t>094</t>
  </si>
  <si>
    <t>Intézmény fin. (pályázat)</t>
  </si>
  <si>
    <t xml:space="preserve">Egyéb működési c. tám. </t>
  </si>
  <si>
    <t>Tárgyévi működési bevételek</t>
  </si>
  <si>
    <t>III.sz. EI mód.</t>
  </si>
  <si>
    <t>III. sz. EI mód.</t>
  </si>
  <si>
    <t>Beruházások</t>
  </si>
  <si>
    <t>05631</t>
  </si>
  <si>
    <t>05641</t>
  </si>
  <si>
    <t>05671</t>
  </si>
  <si>
    <t>Informatikai eszköz beszerzés</t>
  </si>
  <si>
    <t>Egyéb tárgyi eszköz beszerzés</t>
  </si>
  <si>
    <t>Beruházási célú előzetesen felszámított áfa</t>
  </si>
  <si>
    <t>056</t>
  </si>
  <si>
    <t>2022 évi költségvetési beszámoló</t>
  </si>
  <si>
    <t>Teljesítés 2022.12.31.</t>
  </si>
  <si>
    <t>2022. évi pénzmaradvány:</t>
  </si>
  <si>
    <t>2022. évi költségvetési beszámoló</t>
  </si>
  <si>
    <t>051231</t>
  </si>
  <si>
    <t>Egyéb külső személyi juttatások</t>
  </si>
  <si>
    <t>055121</t>
  </si>
  <si>
    <t>Egyéb működési célú támogatások</t>
  </si>
  <si>
    <t>-ebből bérrendezés</t>
  </si>
  <si>
    <t>Intézmény fin. (bérrendezés)</t>
  </si>
  <si>
    <t>055</t>
  </si>
  <si>
    <t>Működési támogatások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</si>
</sst>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#,##0\ &quot;Ft&quot;"/>
  </numFmts>
  <fonts count="28" x14ac:knownFonts="1">
    <font>
      <sz val="10"/>
      <name val="Arial"/>
    </font>
    <font>
      <sz val="9"/>
      <name val="Times New Roman"/>
      <family val="1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Times New Roman"/>
      <family val="1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9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7"/>
      <color indexed="8"/>
      <name val="Verdana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i/>
      <sz val="10"/>
      <name val="Arial"/>
      <family val="2"/>
      <charset val="238"/>
    </font>
    <font>
      <b/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b/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color rgb="FFFF0000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12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63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3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63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5" fillId="0" borderId="0" quotePrefix="1" applyFont="0" applyFill="0" applyBorder="0" applyAlignment="0">
      <protection locked="0"/>
    </xf>
    <xf numFmtId="9" fontId="15" fillId="0" borderId="0" quotePrefix="1" applyFont="0" applyFill="0" applyBorder="0" applyAlignment="0">
      <protection locked="0"/>
    </xf>
  </cellStyleXfs>
  <cellXfs count="214">
    <xf numFmtId="0" fontId="0" fillId="0" borderId="0" xfId="0"/>
    <xf numFmtId="49" fontId="1" fillId="3" borderId="3" xfId="0" applyNumberFormat="1" applyFont="1" applyFill="1" applyBorder="1" applyAlignment="1">
      <alignment horizontal="left" vertical="center" wrapText="1" shrinkToFit="1"/>
    </xf>
    <xf numFmtId="49" fontId="1" fillId="3" borderId="4" xfId="0" applyNumberFormat="1" applyFont="1" applyFill="1" applyBorder="1" applyAlignment="1">
      <alignment vertical="center" wrapText="1" shrinkToFit="1"/>
    </xf>
    <xf numFmtId="3" fontId="1" fillId="3" borderId="4" xfId="0" applyNumberFormat="1" applyFont="1" applyFill="1" applyBorder="1" applyAlignment="1">
      <alignment vertical="center" wrapText="1" shrinkToFit="1"/>
    </xf>
    <xf numFmtId="49" fontId="1" fillId="3" borderId="6" xfId="0" applyNumberFormat="1" applyFont="1" applyFill="1" applyBorder="1" applyAlignment="1">
      <alignment vertical="center" wrapText="1" shrinkToFit="1"/>
    </xf>
    <xf numFmtId="49" fontId="1" fillId="3" borderId="11" xfId="0" applyNumberFormat="1" applyFont="1" applyFill="1" applyBorder="1" applyAlignment="1">
      <alignment vertical="center" wrapText="1" shrinkToFit="1"/>
    </xf>
    <xf numFmtId="49" fontId="1" fillId="3" borderId="5" xfId="0" applyNumberFormat="1" applyFont="1" applyFill="1" applyBorder="1" applyAlignment="1">
      <alignment vertical="center" wrapText="1" shrinkToFit="1"/>
    </xf>
    <xf numFmtId="49" fontId="1" fillId="3" borderId="3" xfId="0" applyNumberFormat="1" applyFont="1" applyFill="1" applyBorder="1" applyAlignment="1">
      <alignment vertical="center" wrapText="1" shrinkToFit="1"/>
    </xf>
    <xf numFmtId="3" fontId="7" fillId="0" borderId="2" xfId="0" applyNumberFormat="1" applyFont="1" applyBorder="1"/>
    <xf numFmtId="3" fontId="7" fillId="0" borderId="6" xfId="0" applyNumberFormat="1" applyFont="1" applyBorder="1"/>
    <xf numFmtId="3" fontId="14" fillId="0" borderId="0" xfId="0" applyNumberFormat="1" applyFont="1" applyAlignment="1">
      <alignment horizontal="center" vertical="center"/>
    </xf>
    <xf numFmtId="3" fontId="1" fillId="3" borderId="15" xfId="0" applyNumberFormat="1" applyFont="1" applyFill="1" applyBorder="1" applyAlignment="1">
      <alignment horizontal="right" vertical="center" wrapText="1" shrinkToFit="1"/>
    </xf>
    <xf numFmtId="0" fontId="2" fillId="0" borderId="0" xfId="0" applyFont="1"/>
    <xf numFmtId="0" fontId="16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3" fontId="1" fillId="3" borderId="0" xfId="0" applyNumberFormat="1" applyFont="1" applyFill="1" applyAlignment="1">
      <alignment horizontal="right" vertical="center" wrapText="1" shrinkToFit="1"/>
    </xf>
    <xf numFmtId="3" fontId="8" fillId="8" borderId="7" xfId="0" applyNumberFormat="1" applyFont="1" applyFill="1" applyBorder="1"/>
    <xf numFmtId="3" fontId="10" fillId="9" borderId="8" xfId="0" applyNumberFormat="1" applyFont="1" applyFill="1" applyBorder="1" applyAlignment="1">
      <alignment horizontal="right" vertical="center" wrapText="1" shrinkToFit="1"/>
    </xf>
    <xf numFmtId="0" fontId="18" fillId="10" borderId="17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 shrinkToFit="1"/>
    </xf>
    <xf numFmtId="0" fontId="4" fillId="7" borderId="19" xfId="0" applyFont="1" applyFill="1" applyBorder="1" applyAlignment="1">
      <alignment horizontal="center" vertical="center" wrapText="1" shrinkToFit="1"/>
    </xf>
    <xf numFmtId="3" fontId="20" fillId="0" borderId="0" xfId="0" applyNumberFormat="1" applyFont="1"/>
    <xf numFmtId="0" fontId="4" fillId="2" borderId="1" xfId="0" applyFont="1" applyFill="1" applyBorder="1" applyAlignment="1">
      <alignment horizontal="center" vertical="center" wrapText="1" shrinkToFit="1"/>
    </xf>
    <xf numFmtId="3" fontId="1" fillId="3" borderId="16" xfId="0" applyNumberFormat="1" applyFont="1" applyFill="1" applyBorder="1" applyAlignment="1">
      <alignment vertical="center" wrapText="1" shrinkToFit="1"/>
    </xf>
    <xf numFmtId="0" fontId="21" fillId="6" borderId="15" xfId="0" applyFont="1" applyFill="1" applyBorder="1" applyAlignment="1">
      <alignment horizontal="center" vertical="center"/>
    </xf>
    <xf numFmtId="0" fontId="7" fillId="0" borderId="2" xfId="0" applyFont="1" applyBorder="1"/>
    <xf numFmtId="0" fontId="7" fillId="0" borderId="6" xfId="0" applyFont="1" applyBorder="1"/>
    <xf numFmtId="0" fontId="7" fillId="0" borderId="4" xfId="0" applyFont="1" applyBorder="1"/>
    <xf numFmtId="3" fontId="7" fillId="0" borderId="4" xfId="0" applyNumberFormat="1" applyFont="1" applyBorder="1"/>
    <xf numFmtId="3" fontId="7" fillId="0" borderId="30" xfId="2" applyNumberFormat="1" applyFont="1" applyBorder="1">
      <protection locked="0"/>
    </xf>
    <xf numFmtId="49" fontId="22" fillId="0" borderId="3" xfId="2" applyNumberFormat="1" applyFont="1" applyBorder="1" applyAlignment="1">
      <alignment horizontal="right"/>
      <protection locked="0"/>
    </xf>
    <xf numFmtId="49" fontId="22" fillId="0" borderId="11" xfId="1" applyNumberFormat="1" applyFont="1" applyBorder="1" applyAlignment="1">
      <alignment horizontal="right"/>
      <protection locked="0"/>
    </xf>
    <xf numFmtId="1" fontId="6" fillId="12" borderId="38" xfId="2" applyNumberFormat="1" applyFont="1" applyFill="1" applyBorder="1" applyAlignment="1">
      <alignment horizontal="center" vertical="center"/>
      <protection locked="0"/>
    </xf>
    <xf numFmtId="3" fontId="0" fillId="0" borderId="0" xfId="0" applyNumberFormat="1"/>
    <xf numFmtId="3" fontId="7" fillId="0" borderId="0" xfId="1" applyNumberFormat="1" applyFont="1" applyFill="1" applyBorder="1" applyAlignment="1">
      <protection locked="0"/>
    </xf>
    <xf numFmtId="49" fontId="22" fillId="0" borderId="5" xfId="1" applyNumberFormat="1" applyFont="1" applyBorder="1" applyAlignment="1">
      <alignment horizontal="right"/>
      <protection locked="0"/>
    </xf>
    <xf numFmtId="3" fontId="7" fillId="0" borderId="31" xfId="1" applyNumberFormat="1" applyFont="1" applyBorder="1">
      <protection locked="0"/>
    </xf>
    <xf numFmtId="3" fontId="6" fillId="12" borderId="35" xfId="1" applyNumberFormat="1" applyFont="1" applyFill="1" applyBorder="1">
      <protection locked="0"/>
    </xf>
    <xf numFmtId="49" fontId="17" fillId="0" borderId="2" xfId="0" applyNumberFormat="1" applyFont="1" applyBorder="1" applyAlignment="1">
      <alignment horizontal="right"/>
    </xf>
    <xf numFmtId="49" fontId="17" fillId="0" borderId="6" xfId="0" applyNumberFormat="1" applyFont="1" applyBorder="1" applyAlignment="1">
      <alignment horizontal="right"/>
    </xf>
    <xf numFmtId="3" fontId="1" fillId="3" borderId="24" xfId="0" applyNumberFormat="1" applyFont="1" applyFill="1" applyBorder="1" applyAlignment="1">
      <alignment vertical="center" wrapText="1" shrinkToFit="1"/>
    </xf>
    <xf numFmtId="49" fontId="19" fillId="3" borderId="2" xfId="0" applyNumberFormat="1" applyFont="1" applyFill="1" applyBorder="1" applyAlignment="1">
      <alignment vertical="center" wrapText="1" shrinkToFit="1"/>
    </xf>
    <xf numFmtId="49" fontId="19" fillId="3" borderId="6" xfId="0" applyNumberFormat="1" applyFont="1" applyFill="1" applyBorder="1" applyAlignment="1">
      <alignment vertical="center" wrapText="1" shrinkToFit="1"/>
    </xf>
    <xf numFmtId="0" fontId="4" fillId="2" borderId="19" xfId="0" applyFont="1" applyFill="1" applyBorder="1" applyAlignment="1">
      <alignment horizontal="center" vertical="center" wrapText="1" shrinkToFit="1"/>
    </xf>
    <xf numFmtId="3" fontId="19" fillId="3" borderId="15" xfId="0" applyNumberFormat="1" applyFont="1" applyFill="1" applyBorder="1" applyAlignment="1">
      <alignment vertical="center" wrapText="1" shrinkToFit="1"/>
    </xf>
    <xf numFmtId="3" fontId="19" fillId="3" borderId="20" xfId="0" applyNumberFormat="1" applyFont="1" applyFill="1" applyBorder="1" applyAlignment="1">
      <alignment vertical="center" wrapText="1" shrinkToFit="1"/>
    </xf>
    <xf numFmtId="3" fontId="7" fillId="0" borderId="0" xfId="1" applyNumberFormat="1" applyFont="1" applyFill="1" applyBorder="1">
      <protection locked="0"/>
    </xf>
    <xf numFmtId="3" fontId="6" fillId="0" borderId="0" xfId="1" applyNumberFormat="1" applyFont="1" applyFill="1" applyBorder="1" applyAlignment="1">
      <alignment horizontal="right"/>
      <protection locked="0"/>
    </xf>
    <xf numFmtId="0" fontId="24" fillId="0" borderId="0" xfId="0" applyFont="1"/>
    <xf numFmtId="3" fontId="25" fillId="0" borderId="0" xfId="1" applyNumberFormat="1" applyFont="1" applyFill="1" applyBorder="1">
      <protection locked="0"/>
    </xf>
    <xf numFmtId="3" fontId="24" fillId="0" borderId="0" xfId="0" applyNumberFormat="1" applyFont="1"/>
    <xf numFmtId="3" fontId="1" fillId="3" borderId="4" xfId="0" applyNumberFormat="1" applyFont="1" applyFill="1" applyBorder="1" applyAlignment="1">
      <alignment horizontal="center" vertical="center" wrapText="1" shrinkToFit="1"/>
    </xf>
    <xf numFmtId="3" fontId="10" fillId="9" borderId="7" xfId="0" applyNumberFormat="1" applyFont="1" applyFill="1" applyBorder="1" applyAlignment="1">
      <alignment horizontal="center" vertical="center" wrapText="1" shrinkToFit="1"/>
    </xf>
    <xf numFmtId="49" fontId="1" fillId="0" borderId="4" xfId="0" applyNumberFormat="1" applyFont="1" applyBorder="1" applyAlignment="1">
      <alignment horizontal="left" vertical="center" wrapText="1" shrinkToFit="1"/>
    </xf>
    <xf numFmtId="3" fontId="1" fillId="0" borderId="16" xfId="0" applyNumberFormat="1" applyFont="1" applyBorder="1" applyAlignment="1">
      <alignment horizontal="right" vertical="center" wrapText="1" shrinkToFit="1"/>
    </xf>
    <xf numFmtId="3" fontId="1" fillId="0" borderId="4" xfId="0" applyNumberFormat="1" applyFont="1" applyBorder="1" applyAlignment="1">
      <alignment horizontal="center" vertical="center" wrapText="1" shrinkToFit="1"/>
    </xf>
    <xf numFmtId="49" fontId="1" fillId="0" borderId="2" xfId="0" applyNumberFormat="1" applyFont="1" applyBorder="1" applyAlignment="1">
      <alignment horizontal="left" vertical="center" wrapText="1" shrinkToFit="1"/>
    </xf>
    <xf numFmtId="3" fontId="1" fillId="0" borderId="15" xfId="0" applyNumberFormat="1" applyFont="1" applyBorder="1" applyAlignment="1">
      <alignment horizontal="right" vertical="center" wrapText="1" shrinkToFit="1"/>
    </xf>
    <xf numFmtId="49" fontId="1" fillId="0" borderId="6" xfId="0" applyNumberFormat="1" applyFont="1" applyBorder="1" applyAlignment="1">
      <alignment horizontal="left" vertical="center" wrapText="1" shrinkToFit="1"/>
    </xf>
    <xf numFmtId="3" fontId="1" fillId="0" borderId="29" xfId="0" applyNumberFormat="1" applyFont="1" applyBorder="1" applyAlignment="1">
      <alignment horizontal="right" vertical="center" wrapText="1" shrinkToFit="1"/>
    </xf>
    <xf numFmtId="3" fontId="1" fillId="0" borderId="2" xfId="0" applyNumberFormat="1" applyFont="1" applyBorder="1" applyAlignment="1">
      <alignment horizontal="right" vertical="center" wrapText="1" shrinkToFit="1"/>
    </xf>
    <xf numFmtId="3" fontId="1" fillId="3" borderId="28" xfId="0" applyNumberFormat="1" applyFont="1" applyFill="1" applyBorder="1" applyAlignment="1">
      <alignment horizontal="right" vertical="center" wrapText="1" shrinkToFit="1"/>
    </xf>
    <xf numFmtId="3" fontId="7" fillId="0" borderId="2" xfId="1" applyNumberFormat="1" applyFont="1" applyBorder="1" applyAlignment="1">
      <alignment horizontal="right" vertical="center"/>
      <protection locked="0"/>
    </xf>
    <xf numFmtId="3" fontId="1" fillId="0" borderId="41" xfId="0" applyNumberFormat="1" applyFont="1" applyBorder="1" applyAlignment="1">
      <alignment horizontal="right" vertical="center" wrapText="1" shrinkToFit="1"/>
    </xf>
    <xf numFmtId="49" fontId="17" fillId="0" borderId="4" xfId="0" applyNumberFormat="1" applyFont="1" applyBorder="1" applyAlignment="1">
      <alignment horizontal="right"/>
    </xf>
    <xf numFmtId="0" fontId="17" fillId="0" borderId="0" xfId="0" applyFont="1"/>
    <xf numFmtId="49" fontId="1" fillId="0" borderId="9" xfId="0" applyNumberFormat="1" applyFont="1" applyBorder="1" applyAlignment="1">
      <alignment horizontal="left" vertical="center" wrapText="1" shrinkToFit="1"/>
    </xf>
    <xf numFmtId="3" fontId="1" fillId="0" borderId="28" xfId="0" applyNumberFormat="1" applyFont="1" applyBorder="1" applyAlignment="1">
      <alignment horizontal="right" vertical="center" wrapText="1" shrinkToFit="1"/>
    </xf>
    <xf numFmtId="49" fontId="1" fillId="3" borderId="2" xfId="0" applyNumberFormat="1" applyFont="1" applyFill="1" applyBorder="1" applyAlignment="1">
      <alignment vertical="center" wrapText="1" shrinkToFit="1"/>
    </xf>
    <xf numFmtId="3" fontId="1" fillId="0" borderId="2" xfId="0" applyNumberFormat="1" applyFont="1" applyBorder="1" applyAlignment="1">
      <alignment horizontal="center" vertical="center" wrapText="1" shrinkToFit="1"/>
    </xf>
    <xf numFmtId="49" fontId="1" fillId="0" borderId="28" xfId="0" applyNumberFormat="1" applyFont="1" applyBorder="1" applyAlignment="1">
      <alignment horizontal="left" vertical="center" wrapText="1" shrinkToFit="1"/>
    </xf>
    <xf numFmtId="49" fontId="1" fillId="3" borderId="29" xfId="0" applyNumberFormat="1" applyFont="1" applyFill="1" applyBorder="1" applyAlignment="1">
      <alignment horizontal="left" vertical="center" wrapText="1" shrinkToFit="1"/>
    </xf>
    <xf numFmtId="3" fontId="1" fillId="3" borderId="29" xfId="0" applyNumberFormat="1" applyFont="1" applyFill="1" applyBorder="1" applyAlignment="1">
      <alignment horizontal="right" vertical="center" wrapText="1" shrinkToFit="1"/>
    </xf>
    <xf numFmtId="3" fontId="1" fillId="3" borderId="16" xfId="0" applyNumberFormat="1" applyFont="1" applyFill="1" applyBorder="1" applyAlignment="1">
      <alignment horizontal="right" vertical="center" wrapText="1" shrinkToFit="1"/>
    </xf>
    <xf numFmtId="49" fontId="1" fillId="3" borderId="28" xfId="0" applyNumberFormat="1" applyFont="1" applyFill="1" applyBorder="1" applyAlignment="1">
      <alignment horizontal="left" vertical="center" wrapText="1" shrinkToFit="1"/>
    </xf>
    <xf numFmtId="3" fontId="1" fillId="3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Border="1" applyAlignment="1">
      <alignment vertical="center" wrapText="1" shrinkToFit="1"/>
    </xf>
    <xf numFmtId="49" fontId="1" fillId="0" borderId="3" xfId="0" applyNumberFormat="1" applyFont="1" applyBorder="1" applyAlignment="1">
      <alignment vertical="center" wrapText="1" shrinkToFit="1"/>
    </xf>
    <xf numFmtId="49" fontId="1" fillId="0" borderId="11" xfId="0" applyNumberFormat="1" applyFont="1" applyBorder="1" applyAlignment="1">
      <alignment vertical="center" wrapText="1" shrinkToFit="1"/>
    </xf>
    <xf numFmtId="49" fontId="1" fillId="0" borderId="5" xfId="0" applyNumberFormat="1" applyFont="1" applyBorder="1" applyAlignment="1">
      <alignment vertical="center" wrapText="1" shrinkToFit="1"/>
    </xf>
    <xf numFmtId="3" fontId="1" fillId="0" borderId="40" xfId="0" applyNumberFormat="1" applyFont="1" applyBorder="1" applyAlignment="1">
      <alignment horizontal="right" vertical="center" wrapText="1" shrinkToFit="1"/>
    </xf>
    <xf numFmtId="3" fontId="1" fillId="0" borderId="20" xfId="0" applyNumberFormat="1" applyFont="1" applyBorder="1" applyAlignment="1">
      <alignment horizontal="right" vertical="center" wrapText="1" shrinkToFit="1"/>
    </xf>
    <xf numFmtId="0" fontId="1" fillId="0" borderId="10" xfId="0" applyFont="1" applyBorder="1" applyAlignment="1">
      <alignment horizontal="left" vertical="center" wrapText="1" shrinkToFit="1"/>
    </xf>
    <xf numFmtId="3" fontId="1" fillId="0" borderId="10" xfId="0" applyNumberFormat="1" applyFont="1" applyBorder="1" applyAlignment="1">
      <alignment horizontal="right" vertical="center" wrapText="1" shrinkToFit="1"/>
    </xf>
    <xf numFmtId="3" fontId="1" fillId="0" borderId="17" xfId="0" applyNumberFormat="1" applyFont="1" applyBorder="1" applyAlignment="1">
      <alignment horizontal="right" vertical="center" wrapText="1" shrinkToFit="1"/>
    </xf>
    <xf numFmtId="3" fontId="1" fillId="3" borderId="4" xfId="0" applyNumberFormat="1" applyFont="1" applyFill="1" applyBorder="1" applyAlignment="1">
      <alignment horizontal="right" vertical="center" wrapText="1" shrinkToFit="1"/>
    </xf>
    <xf numFmtId="49" fontId="1" fillId="0" borderId="3" xfId="0" applyNumberFormat="1" applyFont="1" applyBorder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wrapText="1" shrinkToFit="1"/>
    </xf>
    <xf numFmtId="3" fontId="1" fillId="0" borderId="4" xfId="0" applyNumberFormat="1" applyFont="1" applyBorder="1" applyAlignment="1">
      <alignment horizontal="right" vertical="center" wrapText="1" shrinkToFit="1"/>
    </xf>
    <xf numFmtId="3" fontId="8" fillId="8" borderId="7" xfId="0" applyNumberFormat="1" applyFont="1" applyFill="1" applyBorder="1" applyAlignment="1">
      <alignment horizontal="center"/>
    </xf>
    <xf numFmtId="0" fontId="7" fillId="0" borderId="10" xfId="0" applyFont="1" applyBorder="1" applyAlignment="1">
      <alignment horizontal="left"/>
    </xf>
    <xf numFmtId="3" fontId="7" fillId="0" borderId="17" xfId="2" applyNumberFormat="1" applyFont="1" applyFill="1" applyBorder="1" applyAlignment="1">
      <alignment horizontal="right" vertical="center"/>
      <protection locked="0"/>
    </xf>
    <xf numFmtId="49" fontId="17" fillId="0" borderId="23" xfId="0" applyNumberFormat="1" applyFont="1" applyBorder="1" applyAlignment="1">
      <alignment horizontal="right"/>
    </xf>
    <xf numFmtId="0" fontId="7" fillId="0" borderId="23" xfId="0" applyFont="1" applyBorder="1"/>
    <xf numFmtId="3" fontId="7" fillId="0" borderId="43" xfId="1" applyNumberFormat="1" applyFont="1" applyBorder="1">
      <protection locked="0"/>
    </xf>
    <xf numFmtId="49" fontId="11" fillId="0" borderId="14" xfId="0" applyNumberFormat="1" applyFont="1" applyBorder="1" applyAlignment="1">
      <alignment horizontal="right"/>
    </xf>
    <xf numFmtId="0" fontId="6" fillId="0" borderId="7" xfId="0" applyFont="1" applyBorder="1"/>
    <xf numFmtId="3" fontId="6" fillId="0" borderId="8" xfId="1" applyNumberFormat="1" applyFont="1" applyBorder="1" applyAlignment="1">
      <alignment horizontal="right"/>
      <protection locked="0"/>
    </xf>
    <xf numFmtId="3" fontId="7" fillId="0" borderId="42" xfId="2" applyNumberFormat="1" applyFont="1" applyFill="1" applyBorder="1" applyAlignment="1">
      <alignment horizontal="center" vertical="center"/>
      <protection locked="0"/>
    </xf>
    <xf numFmtId="3" fontId="7" fillId="0" borderId="30" xfId="2" applyNumberFormat="1" applyFont="1" applyFill="1" applyBorder="1" applyAlignment="1">
      <alignment horizontal="center" vertical="center"/>
      <protection locked="0"/>
    </xf>
    <xf numFmtId="3" fontId="7" fillId="0" borderId="10" xfId="2" applyNumberFormat="1" applyFont="1" applyFill="1" applyBorder="1" applyAlignment="1">
      <alignment horizontal="center" vertical="center"/>
      <protection locked="0"/>
    </xf>
    <xf numFmtId="3" fontId="7" fillId="0" borderId="2" xfId="2" applyNumberFormat="1" applyFont="1" applyFill="1" applyBorder="1" applyAlignment="1">
      <alignment horizontal="center" vertical="center"/>
      <protection locked="0"/>
    </xf>
    <xf numFmtId="3" fontId="6" fillId="12" borderId="35" xfId="1" applyNumberFormat="1" applyFont="1" applyFill="1" applyBorder="1" applyAlignment="1">
      <alignment horizontal="center"/>
      <protection locked="0"/>
    </xf>
    <xf numFmtId="49" fontId="22" fillId="0" borderId="22" xfId="1" applyNumberFormat="1" applyFont="1" applyBorder="1" applyAlignment="1">
      <alignment horizontal="right"/>
      <protection locked="0"/>
    </xf>
    <xf numFmtId="3" fontId="7" fillId="0" borderId="23" xfId="0" applyNumberFormat="1" applyFont="1" applyBorder="1"/>
    <xf numFmtId="49" fontId="23" fillId="0" borderId="14" xfId="1" applyNumberFormat="1" applyFont="1" applyBorder="1" applyAlignment="1">
      <alignment horizontal="center"/>
      <protection locked="0"/>
    </xf>
    <xf numFmtId="3" fontId="6" fillId="0" borderId="7" xfId="0" applyNumberFormat="1" applyFont="1" applyBorder="1"/>
    <xf numFmtId="3" fontId="7" fillId="0" borderId="30" xfId="0" applyNumberFormat="1" applyFont="1" applyBorder="1"/>
    <xf numFmtId="3" fontId="7" fillId="0" borderId="43" xfId="0" applyNumberFormat="1" applyFont="1" applyBorder="1"/>
    <xf numFmtId="3" fontId="6" fillId="0" borderId="35" xfId="0" applyNumberFormat="1" applyFont="1" applyBorder="1"/>
    <xf numFmtId="3" fontId="7" fillId="0" borderId="42" xfId="0" applyNumberFormat="1" applyFont="1" applyBorder="1" applyAlignment="1">
      <alignment horizontal="right"/>
    </xf>
    <xf numFmtId="3" fontId="7" fillId="0" borderId="30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right"/>
    </xf>
    <xf numFmtId="3" fontId="6" fillId="0" borderId="7" xfId="0" applyNumberFormat="1" applyFont="1" applyBorder="1" applyAlignment="1">
      <alignment horizontal="right"/>
    </xf>
    <xf numFmtId="3" fontId="1" fillId="3" borderId="23" xfId="0" applyNumberFormat="1" applyFont="1" applyFill="1" applyBorder="1" applyAlignment="1">
      <alignment horizontal="right" vertical="center" wrapText="1" shrinkToFit="1"/>
    </xf>
    <xf numFmtId="3" fontId="10" fillId="9" borderId="35" xfId="0" applyNumberFormat="1" applyFont="1" applyFill="1" applyBorder="1" applyAlignment="1">
      <alignment horizontal="right" vertical="center" wrapText="1" shrinkToFit="1"/>
    </xf>
    <xf numFmtId="3" fontId="26" fillId="0" borderId="2" xfId="0" applyNumberFormat="1" applyFont="1" applyBorder="1" applyAlignment="1" applyProtection="1">
      <alignment horizontal="right" vertical="center" wrapText="1" readingOrder="1"/>
      <protection locked="0"/>
    </xf>
    <xf numFmtId="3" fontId="5" fillId="8" borderId="7" xfId="0" applyNumberFormat="1" applyFont="1" applyFill="1" applyBorder="1" applyAlignment="1">
      <alignment horizontal="right" wrapText="1" shrinkToFit="1"/>
    </xf>
    <xf numFmtId="0" fontId="4" fillId="7" borderId="46" xfId="0" applyFont="1" applyFill="1" applyBorder="1" applyAlignment="1">
      <alignment horizontal="center" vertical="center" wrapText="1" shrinkToFit="1"/>
    </xf>
    <xf numFmtId="3" fontId="6" fillId="12" borderId="36" xfId="0" applyNumberFormat="1" applyFont="1" applyFill="1" applyBorder="1" applyAlignment="1">
      <alignment horizontal="right"/>
    </xf>
    <xf numFmtId="3" fontId="6" fillId="11" borderId="27" xfId="0" applyNumberFormat="1" applyFont="1" applyFill="1" applyBorder="1"/>
    <xf numFmtId="0" fontId="4" fillId="2" borderId="46" xfId="0" applyFont="1" applyFill="1" applyBorder="1" applyAlignment="1">
      <alignment horizontal="center" vertical="center" wrapText="1" shrinkToFit="1"/>
    </xf>
    <xf numFmtId="3" fontId="17" fillId="0" borderId="0" xfId="0" applyNumberFormat="1" applyFont="1"/>
    <xf numFmtId="1" fontId="6" fillId="12" borderId="38" xfId="2" applyNumberFormat="1" applyFont="1" applyFill="1" applyBorder="1" applyAlignment="1">
      <alignment horizontal="center" vertical="center" wrapText="1"/>
      <protection locked="0"/>
    </xf>
    <xf numFmtId="0" fontId="5" fillId="13" borderId="26" xfId="0" applyFont="1" applyFill="1" applyBorder="1"/>
    <xf numFmtId="165" fontId="5" fillId="13" borderId="25" xfId="0" applyNumberFormat="1" applyFont="1" applyFill="1" applyBorder="1"/>
    <xf numFmtId="3" fontId="19" fillId="3" borderId="2" xfId="0" applyNumberFormat="1" applyFont="1" applyFill="1" applyBorder="1" applyAlignment="1">
      <alignment horizontal="right" vertical="center" wrapText="1" shrinkToFit="1"/>
    </xf>
    <xf numFmtId="3" fontId="19" fillId="3" borderId="6" xfId="0" applyNumberFormat="1" applyFont="1" applyFill="1" applyBorder="1" applyAlignment="1">
      <alignment horizontal="right" vertical="center" wrapText="1" shrinkToFit="1"/>
    </xf>
    <xf numFmtId="3" fontId="10" fillId="9" borderId="35" xfId="0" applyNumberFormat="1" applyFont="1" applyFill="1" applyBorder="1" applyAlignment="1">
      <alignment horizontal="center" vertical="center" wrapText="1" shrinkToFit="1"/>
    </xf>
    <xf numFmtId="49" fontId="13" fillId="0" borderId="2" xfId="0" applyNumberFormat="1" applyFont="1" applyBorder="1" applyAlignment="1" applyProtection="1">
      <alignment vertical="center" wrapText="1" readingOrder="1"/>
      <protection locked="0"/>
    </xf>
    <xf numFmtId="3" fontId="7" fillId="0" borderId="48" xfId="1" applyNumberFormat="1" applyFont="1" applyBorder="1" applyAlignment="1">
      <alignment horizontal="right"/>
      <protection locked="0"/>
    </xf>
    <xf numFmtId="3" fontId="7" fillId="0" borderId="49" xfId="1" applyNumberFormat="1" applyFont="1" applyBorder="1" applyAlignment="1">
      <alignment horizontal="right"/>
      <protection locked="0"/>
    </xf>
    <xf numFmtId="3" fontId="7" fillId="0" borderId="10" xfId="0" applyNumberFormat="1" applyFont="1" applyBorder="1"/>
    <xf numFmtId="3" fontId="7" fillId="0" borderId="4" xfId="1" applyNumberFormat="1" applyFont="1" applyBorder="1" applyAlignment="1">
      <alignment horizontal="right"/>
      <protection locked="0"/>
    </xf>
    <xf numFmtId="3" fontId="7" fillId="0" borderId="50" xfId="1" applyNumberFormat="1" applyFont="1" applyBorder="1" applyAlignment="1">
      <alignment horizontal="right"/>
      <protection locked="0"/>
    </xf>
    <xf numFmtId="3" fontId="7" fillId="0" borderId="47" xfId="1" applyNumberFormat="1" applyFont="1" applyBorder="1" applyAlignment="1">
      <alignment horizontal="right"/>
      <protection locked="0"/>
    </xf>
    <xf numFmtId="3" fontId="7" fillId="0" borderId="51" xfId="1" applyNumberFormat="1" applyFont="1" applyBorder="1" applyAlignment="1">
      <alignment horizontal="right"/>
      <protection locked="0"/>
    </xf>
    <xf numFmtId="3" fontId="6" fillId="11" borderId="7" xfId="0" applyNumberFormat="1" applyFont="1" applyFill="1" applyBorder="1"/>
    <xf numFmtId="3" fontId="6" fillId="11" borderId="52" xfId="1" applyNumberFormat="1" applyFont="1" applyFill="1" applyBorder="1" applyAlignment="1">
      <alignment horizontal="right"/>
      <protection locked="0"/>
    </xf>
    <xf numFmtId="3" fontId="6" fillId="11" borderId="7" xfId="1" applyNumberFormat="1" applyFont="1" applyFill="1" applyBorder="1" applyAlignment="1">
      <alignment horizontal="center"/>
      <protection locked="0"/>
    </xf>
    <xf numFmtId="3" fontId="6" fillId="0" borderId="52" xfId="1" applyNumberFormat="1" applyFont="1" applyBorder="1" applyAlignment="1">
      <alignment horizontal="right"/>
      <protection locked="0"/>
    </xf>
    <xf numFmtId="3" fontId="6" fillId="0" borderId="7" xfId="1" applyNumberFormat="1" applyFont="1" applyBorder="1" applyAlignment="1">
      <alignment horizontal="center"/>
      <protection locked="0"/>
    </xf>
    <xf numFmtId="1" fontId="6" fillId="11" borderId="53" xfId="2" applyNumberFormat="1" applyFont="1" applyFill="1" applyBorder="1" applyAlignment="1">
      <alignment horizontal="center" vertical="center" wrapText="1"/>
      <protection locked="0"/>
    </xf>
    <xf numFmtId="1" fontId="6" fillId="11" borderId="1" xfId="2" applyNumberFormat="1" applyFont="1" applyFill="1" applyBorder="1" applyAlignment="1">
      <alignment horizontal="center" vertical="center"/>
      <protection locked="0"/>
    </xf>
    <xf numFmtId="1" fontId="6" fillId="11" borderId="34" xfId="2" applyNumberFormat="1" applyFont="1" applyFill="1" applyBorder="1" applyAlignment="1">
      <alignment horizontal="center" vertical="center" wrapText="1"/>
      <protection locked="0"/>
    </xf>
    <xf numFmtId="3" fontId="8" fillId="4" borderId="52" xfId="0" applyNumberFormat="1" applyFont="1" applyFill="1" applyBorder="1"/>
    <xf numFmtId="3" fontId="8" fillId="4" borderId="7" xfId="0" applyNumberFormat="1" applyFont="1" applyFill="1" applyBorder="1"/>
    <xf numFmtId="3" fontId="8" fillId="4" borderId="7" xfId="0" applyNumberFormat="1" applyFont="1" applyFill="1" applyBorder="1" applyAlignment="1">
      <alignment horizontal="center"/>
    </xf>
    <xf numFmtId="3" fontId="1" fillId="3" borderId="29" xfId="0" applyNumberFormat="1" applyFont="1" applyFill="1" applyBorder="1" applyAlignment="1">
      <alignment horizontal="center" vertical="center" wrapText="1" shrinkToFit="1"/>
    </xf>
    <xf numFmtId="3" fontId="19" fillId="3" borderId="29" xfId="0" applyNumberFormat="1" applyFont="1" applyFill="1" applyBorder="1" applyAlignment="1">
      <alignment horizontal="center" vertical="center" wrapText="1" shrinkToFit="1"/>
    </xf>
    <xf numFmtId="3" fontId="19" fillId="3" borderId="2" xfId="0" applyNumberFormat="1" applyFont="1" applyFill="1" applyBorder="1" applyAlignment="1">
      <alignment vertical="center" wrapText="1" shrinkToFit="1"/>
    </xf>
    <xf numFmtId="3" fontId="19" fillId="3" borderId="1" xfId="0" applyNumberFormat="1" applyFont="1" applyFill="1" applyBorder="1" applyAlignment="1">
      <alignment vertical="center" wrapText="1" shrinkToFit="1"/>
    </xf>
    <xf numFmtId="49" fontId="1" fillId="3" borderId="22" xfId="0" applyNumberFormat="1" applyFont="1" applyFill="1" applyBorder="1" applyAlignment="1">
      <alignment vertical="center" wrapText="1" shrinkToFit="1"/>
    </xf>
    <xf numFmtId="49" fontId="13" fillId="0" borderId="23" xfId="0" applyNumberFormat="1" applyFont="1" applyBorder="1" applyAlignment="1" applyProtection="1">
      <alignment vertical="center" wrapText="1" readingOrder="1"/>
      <protection locked="0"/>
    </xf>
    <xf numFmtId="3" fontId="26" fillId="0" borderId="43" xfId="0" applyNumberFormat="1" applyFont="1" applyBorder="1" applyAlignment="1" applyProtection="1">
      <alignment horizontal="right" vertical="center" wrapText="1" readingOrder="1"/>
      <protection locked="0"/>
    </xf>
    <xf numFmtId="3" fontId="1" fillId="0" borderId="43" xfId="0" applyNumberFormat="1" applyFont="1" applyBorder="1" applyAlignment="1">
      <alignment horizontal="right" vertical="center" wrapText="1" shrinkToFit="1"/>
    </xf>
    <xf numFmtId="3" fontId="1" fillId="0" borderId="24" xfId="0" applyNumberFormat="1" applyFont="1" applyBorder="1" applyAlignment="1">
      <alignment horizontal="right" vertical="center" wrapText="1" shrinkToFit="1"/>
    </xf>
    <xf numFmtId="3" fontId="19" fillId="3" borderId="6" xfId="0" applyNumberFormat="1" applyFont="1" applyFill="1" applyBorder="1" applyAlignment="1">
      <alignment vertical="center" wrapText="1" shrinkToFit="1"/>
    </xf>
    <xf numFmtId="3" fontId="7" fillId="0" borderId="33" xfId="2" applyNumberFormat="1" applyFont="1" applyFill="1" applyBorder="1" applyAlignment="1">
      <alignment horizontal="right"/>
      <protection locked="0"/>
    </xf>
    <xf numFmtId="3" fontId="7" fillId="0" borderId="10" xfId="2" applyNumberFormat="1" applyFont="1" applyFill="1" applyBorder="1" applyAlignment="1">
      <alignment horizontal="center"/>
      <protection locked="0"/>
    </xf>
    <xf numFmtId="3" fontId="7" fillId="0" borderId="2" xfId="2" applyNumberFormat="1" applyFont="1" applyFill="1" applyBorder="1" applyAlignment="1">
      <alignment horizontal="center"/>
      <protection locked="0"/>
    </xf>
    <xf numFmtId="3" fontId="7" fillId="0" borderId="4" xfId="2" applyNumberFormat="1" applyFont="1" applyFill="1" applyBorder="1" applyAlignment="1">
      <alignment horizontal="center"/>
      <protection locked="0"/>
    </xf>
    <xf numFmtId="3" fontId="7" fillId="0" borderId="7" xfId="1" applyNumberFormat="1" applyFont="1" applyBorder="1" applyAlignment="1">
      <alignment horizontal="center"/>
      <protection locked="0"/>
    </xf>
    <xf numFmtId="3" fontId="7" fillId="0" borderId="31" xfId="0" applyNumberFormat="1" applyFont="1" applyBorder="1"/>
    <xf numFmtId="3" fontId="7" fillId="0" borderId="2" xfId="1" applyNumberFormat="1" applyFont="1" applyBorder="1" applyAlignment="1">
      <alignment horizontal="right"/>
      <protection locked="0"/>
    </xf>
    <xf numFmtId="3" fontId="10" fillId="9" borderId="52" xfId="0" applyNumberFormat="1" applyFont="1" applyFill="1" applyBorder="1" applyAlignment="1">
      <alignment horizontal="right" vertical="center" wrapText="1" shrinkToFit="1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7" fillId="12" borderId="18" xfId="0" applyFont="1" applyFill="1" applyBorder="1" applyAlignment="1">
      <alignment horizontal="center"/>
    </xf>
    <xf numFmtId="0" fontId="7" fillId="12" borderId="1" xfId="0" applyFont="1" applyFill="1" applyBorder="1" applyAlignment="1">
      <alignment horizontal="center"/>
    </xf>
    <xf numFmtId="1" fontId="7" fillId="11" borderId="39" xfId="2" applyNumberFormat="1" applyFont="1" applyFill="1" applyBorder="1" applyAlignment="1">
      <alignment horizontal="center" vertical="center"/>
      <protection locked="0"/>
    </xf>
    <xf numFmtId="0" fontId="15" fillId="11" borderId="34" xfId="0" applyFont="1" applyFill="1" applyBorder="1" applyAlignment="1">
      <alignment horizontal="center" vertical="center"/>
    </xf>
    <xf numFmtId="49" fontId="6" fillId="12" borderId="26" xfId="0" applyNumberFormat="1" applyFont="1" applyFill="1" applyBorder="1"/>
    <xf numFmtId="49" fontId="27" fillId="12" borderId="36" xfId="0" applyNumberFormat="1" applyFont="1" applyFill="1" applyBorder="1"/>
    <xf numFmtId="3" fontId="6" fillId="11" borderId="26" xfId="0" applyNumberFormat="1" applyFont="1" applyFill="1" applyBorder="1"/>
    <xf numFmtId="0" fontId="27" fillId="11" borderId="36" xfId="0" applyFont="1" applyFill="1" applyBorder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4" fillId="12" borderId="37" xfId="0" applyFont="1" applyFill="1" applyBorder="1" applyAlignment="1">
      <alignment horizontal="center" vertical="center"/>
    </xf>
    <xf numFmtId="0" fontId="0" fillId="12" borderId="32" xfId="0" applyFill="1" applyBorder="1"/>
    <xf numFmtId="0" fontId="14" fillId="11" borderId="37" xfId="0" applyFont="1" applyFill="1" applyBorder="1" applyAlignment="1">
      <alignment horizontal="center" vertical="center"/>
    </xf>
    <xf numFmtId="0" fontId="0" fillId="11" borderId="32" xfId="0" applyFill="1" applyBorder="1" applyAlignment="1">
      <alignment horizontal="center" vertical="center"/>
    </xf>
    <xf numFmtId="0" fontId="0" fillId="11" borderId="33" xfId="0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left" vertical="center" wrapText="1" shrinkToFit="1"/>
    </xf>
    <xf numFmtId="0" fontId="0" fillId="0" borderId="22" xfId="0" applyBorder="1" applyAlignment="1">
      <alignment horizontal="left" vertical="center" wrapText="1" shrinkToFit="1"/>
    </xf>
    <xf numFmtId="0" fontId="4" fillId="2" borderId="31" xfId="0" applyFont="1" applyFill="1" applyBorder="1" applyAlignment="1">
      <alignment horizontal="center" vertical="center" wrapText="1" shrinkToFit="1"/>
    </xf>
    <xf numFmtId="0" fontId="0" fillId="0" borderId="4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6" fillId="4" borderId="14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 wrapText="1" shrinkToFit="1"/>
    </xf>
    <xf numFmtId="0" fontId="4" fillId="2" borderId="18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49" fontId="10" fillId="9" borderId="14" xfId="0" applyNumberFormat="1" applyFont="1" applyFill="1" applyBorder="1" applyAlignment="1">
      <alignment horizontal="center" vertical="center" wrapText="1" shrinkToFit="1"/>
    </xf>
    <xf numFmtId="49" fontId="10" fillId="9" borderId="7" xfId="0" applyNumberFormat="1" applyFont="1" applyFill="1" applyBorder="1" applyAlignment="1">
      <alignment horizontal="center" vertical="center" wrapText="1" shrinkToFit="1"/>
    </xf>
    <xf numFmtId="49" fontId="12" fillId="8" borderId="14" xfId="0" applyNumberFormat="1" applyFont="1" applyFill="1" applyBorder="1" applyAlignment="1">
      <alignment horizontal="center" vertical="center" wrapText="1" shrinkToFit="1"/>
    </xf>
    <xf numFmtId="49" fontId="12" fillId="8" borderId="7" xfId="0" applyNumberFormat="1" applyFont="1" applyFill="1" applyBorder="1" applyAlignment="1">
      <alignment horizontal="center" vertical="center" wrapText="1" shrinkToFit="1"/>
    </xf>
    <xf numFmtId="0" fontId="3" fillId="9" borderId="21" xfId="0" applyFont="1" applyFill="1" applyBorder="1" applyAlignment="1">
      <alignment horizontal="center"/>
    </xf>
    <xf numFmtId="0" fontId="3" fillId="9" borderId="12" xfId="0" applyFont="1" applyFill="1" applyBorder="1" applyAlignment="1">
      <alignment horizontal="center"/>
    </xf>
    <xf numFmtId="0" fontId="3" fillId="9" borderId="13" xfId="0" applyFont="1" applyFill="1" applyBorder="1" applyAlignment="1">
      <alignment horizontal="center"/>
    </xf>
    <xf numFmtId="0" fontId="4" fillId="7" borderId="9" xfId="0" applyFont="1" applyFill="1" applyBorder="1" applyAlignment="1">
      <alignment horizontal="center" vertical="center" wrapText="1" shrinkToFit="1"/>
    </xf>
    <xf numFmtId="0" fontId="4" fillId="7" borderId="18" xfId="0" applyFont="1" applyFill="1" applyBorder="1" applyAlignment="1">
      <alignment horizontal="center" vertical="center" wrapText="1" shrinkToFit="1"/>
    </xf>
    <xf numFmtId="0" fontId="4" fillId="7" borderId="10" xfId="0" applyFont="1" applyFill="1" applyBorder="1" applyAlignment="1">
      <alignment horizontal="center" vertical="center" wrapText="1" shrinkToFit="1"/>
    </xf>
    <xf numFmtId="0" fontId="4" fillId="7" borderId="1" xfId="0" applyFont="1" applyFill="1" applyBorder="1" applyAlignment="1">
      <alignment horizontal="center" vertical="center" wrapText="1" shrinkToFit="1"/>
    </xf>
    <xf numFmtId="0" fontId="4" fillId="7" borderId="42" xfId="0" applyFont="1" applyFill="1" applyBorder="1" applyAlignment="1">
      <alignment horizontal="center" vertical="center" wrapText="1" shrinkToFit="1"/>
    </xf>
    <xf numFmtId="0" fontId="0" fillId="0" borderId="3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49" fontId="10" fillId="9" borderId="26" xfId="0" applyNumberFormat="1" applyFont="1" applyFill="1" applyBorder="1" applyAlignment="1">
      <alignment horizontal="center" vertical="center" wrapText="1" shrinkToFit="1"/>
    </xf>
    <xf numFmtId="49" fontId="10" fillId="9" borderId="36" xfId="0" applyNumberFormat="1" applyFont="1" applyFill="1" applyBorder="1" applyAlignment="1">
      <alignment horizontal="center" vertical="center" wrapText="1" shrinkToFit="1"/>
    </xf>
  </cellXfs>
  <cellStyles count="3">
    <cellStyle name="Ezres" xfId="1" builtinId="3"/>
    <cellStyle name="Normál" xfId="0" builtinId="0"/>
    <cellStyle name="Százalék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FFFE0"/>
      <rgbColor rgb="00D3D3D3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zoomScaleNormal="100" zoomScaleSheetLayoutView="100" workbookViewId="0">
      <selection activeCell="G19" sqref="G19"/>
    </sheetView>
  </sheetViews>
  <sheetFormatPr defaultRowHeight="12.75" x14ac:dyDescent="0.2"/>
  <cols>
    <col min="2" max="2" width="33.140625" customWidth="1"/>
    <col min="3" max="3" width="12.5703125" customWidth="1"/>
    <col min="4" max="4" width="13.85546875" customWidth="1"/>
    <col min="5" max="5" width="7.5703125" customWidth="1"/>
    <col min="6" max="6" width="13.7109375" customWidth="1"/>
    <col min="7" max="7" width="11.28515625" customWidth="1"/>
    <col min="8" max="8" width="28.85546875" customWidth="1"/>
    <col min="9" max="9" width="13.85546875" customWidth="1"/>
    <col min="10" max="10" width="13.42578125" customWidth="1"/>
    <col min="11" max="11" width="7.5703125" customWidth="1"/>
    <col min="12" max="12" width="13.7109375" customWidth="1"/>
    <col min="13" max="14" width="11.5703125" bestFit="1" customWidth="1"/>
  </cols>
  <sheetData>
    <row r="1" spans="1:14" x14ac:dyDescent="0.2">
      <c r="J1" s="12"/>
      <c r="K1" s="167"/>
      <c r="L1" s="168"/>
    </row>
    <row r="2" spans="1:14" ht="15.75" x14ac:dyDescent="0.25">
      <c r="B2" s="177" t="s">
        <v>94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</row>
    <row r="3" spans="1:14" ht="15.75" x14ac:dyDescent="0.25">
      <c r="B3" s="177" t="s">
        <v>66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</row>
    <row r="5" spans="1:14" ht="15.75" x14ac:dyDescent="0.25">
      <c r="B5" s="178" t="s">
        <v>50</v>
      </c>
      <c r="C5" s="178"/>
      <c r="D5" s="178"/>
      <c r="E5" s="178"/>
      <c r="F5" s="178"/>
      <c r="G5" s="178"/>
      <c r="H5" s="178"/>
      <c r="I5" s="178"/>
      <c r="J5" s="178"/>
      <c r="K5" s="178"/>
      <c r="L5" s="178"/>
    </row>
    <row r="6" spans="1:14" ht="19.5" thickBot="1" x14ac:dyDescent="0.25">
      <c r="B6" s="10"/>
      <c r="C6" s="10"/>
      <c r="D6" s="10"/>
      <c r="E6" s="10"/>
      <c r="F6" s="10"/>
      <c r="G6" s="10"/>
      <c r="H6" s="10"/>
      <c r="I6" s="10"/>
      <c r="J6" s="10"/>
      <c r="K6" s="10"/>
      <c r="L6" s="13" t="s">
        <v>52</v>
      </c>
    </row>
    <row r="7" spans="1:14" ht="18.75" x14ac:dyDescent="0.2">
      <c r="A7" s="179" t="s">
        <v>39</v>
      </c>
      <c r="B7" s="180"/>
      <c r="C7" s="180"/>
      <c r="D7" s="180"/>
      <c r="E7" s="180"/>
      <c r="F7" s="180"/>
      <c r="G7" s="181" t="s">
        <v>43</v>
      </c>
      <c r="H7" s="182"/>
      <c r="I7" s="182"/>
      <c r="J7" s="182"/>
      <c r="K7" s="182"/>
      <c r="L7" s="183"/>
    </row>
    <row r="8" spans="1:14" ht="44.25" customHeight="1" thickBot="1" x14ac:dyDescent="0.3">
      <c r="A8" s="169" t="s">
        <v>53</v>
      </c>
      <c r="B8" s="170"/>
      <c r="C8" s="32" t="s">
        <v>60</v>
      </c>
      <c r="D8" s="124" t="s">
        <v>84</v>
      </c>
      <c r="E8" s="32" t="s">
        <v>59</v>
      </c>
      <c r="F8" s="124" t="s">
        <v>95</v>
      </c>
      <c r="G8" s="171" t="s">
        <v>53</v>
      </c>
      <c r="H8" s="172"/>
      <c r="I8" s="144" t="s">
        <v>60</v>
      </c>
      <c r="J8" s="145" t="s">
        <v>84</v>
      </c>
      <c r="K8" s="144" t="s">
        <v>59</v>
      </c>
      <c r="L8" s="143" t="s">
        <v>95</v>
      </c>
    </row>
    <row r="9" spans="1:14" ht="19.5" customHeight="1" x14ac:dyDescent="0.25">
      <c r="A9" s="64" t="s">
        <v>75</v>
      </c>
      <c r="B9" s="90" t="s">
        <v>82</v>
      </c>
      <c r="C9" s="110">
        <f>SUM('Bevételek(Hivatal 2022)'!C8/1000)</f>
        <v>12918</v>
      </c>
      <c r="D9" s="110">
        <f>SUM('Bevételek(Hivatal 2022)'!D8/1000)</f>
        <v>18166.937000000002</v>
      </c>
      <c r="E9" s="100">
        <f t="shared" ref="E9:E17" si="0">F9/D9*100</f>
        <v>100</v>
      </c>
      <c r="F9" s="91">
        <f>SUM('Bevételek(Hivatal 2022)'!F8/1000)</f>
        <v>18166.937000000002</v>
      </c>
      <c r="G9" s="30" t="s">
        <v>61</v>
      </c>
      <c r="H9" s="28" t="s">
        <v>40</v>
      </c>
      <c r="I9" s="107">
        <f>SUM('Kiadások(Hivatal 2022)'!C18/1000)</f>
        <v>81491.100000000006</v>
      </c>
      <c r="J9" s="133">
        <f>SUM('Kiadások(Hivatal 2022)'!D18/1000)</f>
        <v>86169.01</v>
      </c>
      <c r="K9" s="160">
        <f>L9/J9*100</f>
        <v>96.900089719030078</v>
      </c>
      <c r="L9" s="159">
        <f>'Kiadások(Hivatal 2022)'!F18/1000</f>
        <v>83497.847999999998</v>
      </c>
    </row>
    <row r="10" spans="1:14" ht="20.100000000000001" customHeight="1" x14ac:dyDescent="0.25">
      <c r="A10" s="64" t="s">
        <v>80</v>
      </c>
      <c r="B10" s="27" t="s">
        <v>65</v>
      </c>
      <c r="C10" s="111">
        <f>SUM('Bevételek(Hivatal 2022)'!C9+'Bevételek(Hivatal 2022)'!C10)/1000</f>
        <v>10.776</v>
      </c>
      <c r="D10" s="111">
        <f>SUM('Bevételek(Hivatal 2022)'!D9/1000+'Bevételek(Hivatal 2022)'!D10/1000)</f>
        <v>10.777000000000001</v>
      </c>
      <c r="E10" s="101">
        <f t="shared" si="0"/>
        <v>33.098264823234665</v>
      </c>
      <c r="F10" s="29">
        <f>('Bevételek(Hivatal 2022)'!F10/1000+'Bevételek(Hivatal 2022)'!F9/1000)</f>
        <v>3.5670000000000002</v>
      </c>
      <c r="G10" s="30" t="s">
        <v>54</v>
      </c>
      <c r="H10" s="28" t="s">
        <v>45</v>
      </c>
      <c r="I10" s="107">
        <f>SUM('Kiadások(Hivatal 2022)'!C21/1000)</f>
        <v>11410</v>
      </c>
      <c r="J10" s="28">
        <f>SUM('Kiadások(Hivatal 2022)'!D21/1000)</f>
        <v>11936.319</v>
      </c>
      <c r="K10" s="161">
        <f>L10/J10*100</f>
        <v>95.509151523178971</v>
      </c>
      <c r="L10" s="131">
        <f>'Kiadások(Hivatal 2022)'!F21/1000</f>
        <v>11400.277</v>
      </c>
      <c r="M10" s="33"/>
      <c r="N10" s="33"/>
    </row>
    <row r="11" spans="1:14" ht="20.100000000000001" customHeight="1" x14ac:dyDescent="0.25">
      <c r="A11" s="38" t="s">
        <v>57</v>
      </c>
      <c r="B11" s="25" t="s">
        <v>44</v>
      </c>
      <c r="C11" s="62">
        <f>SUM(C12:C14)</f>
        <v>83040.58</v>
      </c>
      <c r="D11" s="62">
        <f>SUM(D12:D14)</f>
        <v>83570.12</v>
      </c>
      <c r="E11" s="101">
        <f t="shared" si="0"/>
        <v>100</v>
      </c>
      <c r="F11" s="36">
        <f>SUM(F12:F14)</f>
        <v>83570.12</v>
      </c>
      <c r="G11" s="31" t="s">
        <v>55</v>
      </c>
      <c r="H11" s="8" t="s">
        <v>42</v>
      </c>
      <c r="I11" s="107">
        <f>SUM('Kiadások(Hivatal 2022)'!C31/1000)</f>
        <v>5068</v>
      </c>
      <c r="J11" s="28">
        <f>SUM('Kiadások(Hivatal 2022)'!D31/1000)</f>
        <v>5607.6490000000003</v>
      </c>
      <c r="K11" s="162">
        <f>L11/J11*100</f>
        <v>84.750507743976129</v>
      </c>
      <c r="L11" s="136">
        <f>'Kiadások(Hivatal 2022)'!F31/1000</f>
        <v>4752.5110000000004</v>
      </c>
      <c r="M11" s="34"/>
      <c r="N11" s="34"/>
    </row>
    <row r="12" spans="1:14" ht="20.100000000000001" customHeight="1" x14ac:dyDescent="0.25">
      <c r="A12" s="38" t="s">
        <v>57</v>
      </c>
      <c r="B12" s="25" t="s">
        <v>81</v>
      </c>
      <c r="C12" s="112">
        <f>SUM('Bevételek(Hivatal 2022)'!C13/1000)</f>
        <v>70122.58</v>
      </c>
      <c r="D12" s="112">
        <f>SUM('Bevételek(Hivatal 2022)'!D13/1000)</f>
        <v>70122.58</v>
      </c>
      <c r="E12" s="101">
        <f t="shared" si="0"/>
        <v>100</v>
      </c>
      <c r="F12" s="36">
        <f>SUM('Bevételek(Hivatal 2022)'!F13/1000)</f>
        <v>70122.58</v>
      </c>
      <c r="G12" s="31" t="s">
        <v>104</v>
      </c>
      <c r="H12" s="8" t="s">
        <v>105</v>
      </c>
      <c r="I12" s="107">
        <v>0</v>
      </c>
      <c r="J12" s="134">
        <f>SUM('Kiadások(Hivatal 2022)'!D32/1000)</f>
        <v>2.4</v>
      </c>
      <c r="K12" s="162">
        <f>L12/J12*100</f>
        <v>100</v>
      </c>
      <c r="L12" s="136">
        <f>SUM('Kiadások(Hivatal 2022)'!F32/1000)</f>
        <v>2.4</v>
      </c>
      <c r="M12" s="34"/>
      <c r="N12" s="34"/>
    </row>
    <row r="13" spans="1:14" ht="20.100000000000001" customHeight="1" x14ac:dyDescent="0.25">
      <c r="A13" s="38" t="s">
        <v>57</v>
      </c>
      <c r="B13" s="25" t="s">
        <v>103</v>
      </c>
      <c r="C13" s="112">
        <v>0</v>
      </c>
      <c r="D13" s="112">
        <f>SUM('Bevételek(Hivatal 2022)'!D14/1000)</f>
        <v>529.54</v>
      </c>
      <c r="E13" s="101">
        <f t="shared" si="0"/>
        <v>100</v>
      </c>
      <c r="F13" s="36">
        <f>SUM('Bevételek(Hivatal 2022)'!F14/1000)</f>
        <v>529.54</v>
      </c>
      <c r="G13" s="35"/>
      <c r="H13" s="9"/>
      <c r="I13" s="164"/>
      <c r="J13" s="165"/>
      <c r="K13" s="165"/>
      <c r="L13" s="137"/>
      <c r="M13" s="34"/>
      <c r="N13" s="34"/>
    </row>
    <row r="14" spans="1:14" ht="20.100000000000001" customHeight="1" thickBot="1" x14ac:dyDescent="0.3">
      <c r="A14" s="39" t="s">
        <v>57</v>
      </c>
      <c r="B14" s="26" t="s">
        <v>46</v>
      </c>
      <c r="C14" s="112">
        <f>SUM('Bevételek(Hivatal 2022)'!C15/1000)</f>
        <v>12918</v>
      </c>
      <c r="D14" s="112">
        <f>SUM('Bevételek(Hivatal 2022)'!D15/1000)</f>
        <v>12918</v>
      </c>
      <c r="E14" s="99">
        <f t="shared" si="0"/>
        <v>100</v>
      </c>
      <c r="F14" s="36">
        <f>SUM('Bevételek(Hivatal 2022)'!F15/1000)</f>
        <v>12918</v>
      </c>
      <c r="G14" s="35"/>
      <c r="H14" s="9"/>
      <c r="I14" s="108"/>
      <c r="J14" s="135"/>
      <c r="K14" s="135"/>
      <c r="L14" s="137"/>
      <c r="M14" s="34"/>
      <c r="N14" s="34"/>
    </row>
    <row r="15" spans="1:14" ht="20.100000000000001" customHeight="1" thickBot="1" x14ac:dyDescent="0.3">
      <c r="A15" s="95"/>
      <c r="B15" s="96" t="s">
        <v>83</v>
      </c>
      <c r="C15" s="114">
        <f>SUM(C9:C11)</f>
        <v>95969.356</v>
      </c>
      <c r="D15" s="114">
        <f>SUM(D9:D11)</f>
        <v>101747.834</v>
      </c>
      <c r="E15" s="98">
        <f t="shared" si="0"/>
        <v>99.992913854067893</v>
      </c>
      <c r="F15" s="97">
        <f>SUM(F9:F11)</f>
        <v>101740.624</v>
      </c>
      <c r="G15" s="105"/>
      <c r="H15" s="106" t="s">
        <v>47</v>
      </c>
      <c r="I15" s="109">
        <f>SUM(I9:I14)</f>
        <v>97969.1</v>
      </c>
      <c r="J15" s="109">
        <f>SUM(J9:J14)</f>
        <v>103715.378</v>
      </c>
      <c r="K15" s="142">
        <f>L15/J15*100</f>
        <v>96.083182572983532</v>
      </c>
      <c r="L15" s="141">
        <f>SUM(L9:L14)</f>
        <v>99653.035999999993</v>
      </c>
      <c r="M15" s="33"/>
      <c r="N15" s="33"/>
    </row>
    <row r="16" spans="1:14" ht="20.100000000000001" customHeight="1" thickBot="1" x14ac:dyDescent="0.3">
      <c r="A16" s="92" t="s">
        <v>56</v>
      </c>
      <c r="B16" s="93" t="s">
        <v>48</v>
      </c>
      <c r="C16" s="113">
        <f>SUM('Bevételek(Hivatal 2022)'!C11/1000)</f>
        <v>1999.7439999999999</v>
      </c>
      <c r="D16" s="113">
        <f>SUM('Bevételek(Hivatal 2022)'!D11/1000)</f>
        <v>1999.7439999999999</v>
      </c>
      <c r="E16" s="98">
        <f t="shared" si="0"/>
        <v>100</v>
      </c>
      <c r="F16" s="94">
        <f>'Bevételek(Hivatal 2022)'!F11/1000</f>
        <v>1999.7439999999999</v>
      </c>
      <c r="G16" s="103" t="s">
        <v>93</v>
      </c>
      <c r="H16" s="104" t="s">
        <v>86</v>
      </c>
      <c r="I16" s="108">
        <f>SUM('Kiadások(Hivatal 2022)'!C37/1000)</f>
        <v>0</v>
      </c>
      <c r="J16" s="108">
        <f>SUM('Kiadások(Hivatal 2022)'!D37/1000)</f>
        <v>32.200000000000003</v>
      </c>
      <c r="K16" s="163">
        <v>0</v>
      </c>
      <c r="L16" s="132">
        <f>SUM('Kiadások(Hivatal 2022)'!F37/1000)</f>
        <v>32.200000000000003</v>
      </c>
      <c r="M16" s="33"/>
      <c r="N16" s="33"/>
    </row>
    <row r="17" spans="1:14" ht="21.75" customHeight="1" thickBot="1" x14ac:dyDescent="0.3">
      <c r="A17" s="173" t="s">
        <v>49</v>
      </c>
      <c r="B17" s="174"/>
      <c r="C17" s="120">
        <f>SUM(C15:C16)</f>
        <v>97969.1</v>
      </c>
      <c r="D17" s="120">
        <f>SUM(D15:D16)</f>
        <v>103747.57800000001</v>
      </c>
      <c r="E17" s="102">
        <f t="shared" si="0"/>
        <v>99.993050440175097</v>
      </c>
      <c r="F17" s="37">
        <f>SUM(F15:F16)</f>
        <v>103740.368</v>
      </c>
      <c r="G17" s="175" t="s">
        <v>49</v>
      </c>
      <c r="H17" s="176"/>
      <c r="I17" s="138">
        <f>SUM(I15:I16)</f>
        <v>97969.1</v>
      </c>
      <c r="J17" s="121">
        <f>SUM(J15:J16)</f>
        <v>103747.57799999999</v>
      </c>
      <c r="K17" s="140">
        <f>L17/J17*100</f>
        <v>96.084398230482066</v>
      </c>
      <c r="L17" s="139">
        <f>SUM(L15:L16)</f>
        <v>99685.23599999999</v>
      </c>
      <c r="M17" s="33"/>
      <c r="N17" s="33"/>
    </row>
    <row r="20" spans="1:14" ht="16.5" thickBot="1" x14ac:dyDescent="0.3">
      <c r="D20" s="46"/>
      <c r="E20" s="46"/>
      <c r="F20" s="46"/>
    </row>
    <row r="21" spans="1:14" ht="16.5" thickBot="1" x14ac:dyDescent="0.3">
      <c r="B21" s="125" t="s">
        <v>96</v>
      </c>
      <c r="C21" s="126">
        <f>SUM('Bevételek(Hivatal 2022)'!F16-'Kiadások(Hivatal 2022)'!F38)</f>
        <v>4055132</v>
      </c>
      <c r="D21" s="46"/>
      <c r="E21" s="46"/>
      <c r="F21" s="46"/>
    </row>
    <row r="22" spans="1:14" ht="15.75" x14ac:dyDescent="0.25">
      <c r="D22" s="47"/>
      <c r="E22" s="47"/>
      <c r="F22" s="47"/>
    </row>
    <row r="23" spans="1:14" ht="15.75" x14ac:dyDescent="0.25">
      <c r="D23" s="46"/>
      <c r="E23" s="46"/>
      <c r="F23" s="46"/>
    </row>
    <row r="24" spans="1:14" ht="15.75" x14ac:dyDescent="0.25">
      <c r="B24" s="48"/>
      <c r="C24" s="48"/>
      <c r="D24" s="49"/>
      <c r="E24" s="49"/>
      <c r="F24" s="49"/>
      <c r="G24" s="48"/>
      <c r="H24" s="48"/>
      <c r="I24" s="48"/>
    </row>
    <row r="25" spans="1:14" x14ac:dyDescent="0.2">
      <c r="B25" s="48"/>
      <c r="C25" s="48"/>
      <c r="D25" s="48"/>
      <c r="E25" s="48"/>
      <c r="F25" s="50"/>
      <c r="G25" s="48"/>
      <c r="H25" s="48"/>
      <c r="I25" s="48"/>
    </row>
    <row r="26" spans="1:14" x14ac:dyDescent="0.2">
      <c r="B26" s="48"/>
      <c r="C26" s="48"/>
      <c r="D26" s="48"/>
      <c r="E26" s="48"/>
      <c r="F26" s="50"/>
      <c r="G26" s="48"/>
      <c r="H26" s="48"/>
      <c r="I26" s="48"/>
    </row>
    <row r="27" spans="1:14" x14ac:dyDescent="0.2">
      <c r="B27" s="48"/>
      <c r="C27" s="48"/>
      <c r="D27" s="48"/>
      <c r="E27" s="48"/>
      <c r="F27" s="21"/>
      <c r="G27" s="48"/>
      <c r="H27" s="48"/>
      <c r="I27" s="48"/>
    </row>
    <row r="28" spans="1:14" x14ac:dyDescent="0.2">
      <c r="B28" s="48"/>
      <c r="C28" s="48"/>
      <c r="D28" s="48"/>
      <c r="E28" s="48"/>
      <c r="F28" s="48"/>
      <c r="G28" s="48"/>
      <c r="H28" s="48"/>
      <c r="I28" s="48"/>
    </row>
  </sheetData>
  <sheetProtection algorithmName="SHA-512" hashValue="o4BLnODP/weWiP+e3TQ2Xd8vcq2P4lcedkYOcZqNIsXSYVqcF4hMprinr+14d32ABxTuppysqdnjWsrk3dt2hA==" saltValue="g7XD+Y6zkmaPGThthdoDvA==" spinCount="100000" sheet="1" objects="1" scenarios="1"/>
  <mergeCells count="10">
    <mergeCell ref="K1:L1"/>
    <mergeCell ref="A8:B8"/>
    <mergeCell ref="G8:H8"/>
    <mergeCell ref="A17:B17"/>
    <mergeCell ref="G17:H17"/>
    <mergeCell ref="B2:L2"/>
    <mergeCell ref="B3:L3"/>
    <mergeCell ref="B5:L5"/>
    <mergeCell ref="A7:F7"/>
    <mergeCell ref="G7:L7"/>
  </mergeCells>
  <phoneticPr fontId="9" type="noConversion"/>
  <pageMargins left="0.75" right="0.75" top="1" bottom="1" header="0.5" footer="0.5"/>
  <pageSetup paperSize="9" scale="62" orientation="landscape" horizontalDpi="4294967294" r:id="rId1"/>
  <headerFooter alignWithMargins="0">
    <oddHeader>&amp;LPiliscsévi Közös Önkormányzati Hivatal&amp;RII/1. számú melléklet</oddHeader>
    <oddFooter>&amp;C&amp;P/&amp;N</oddFooter>
  </headerFooter>
  <colBreaks count="1" manualBreakCount="1">
    <brk id="12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showGridLines="0" zoomScaleNormal="100" workbookViewId="0">
      <selection activeCell="K15" sqref="K15"/>
    </sheetView>
  </sheetViews>
  <sheetFormatPr defaultRowHeight="12.75" x14ac:dyDescent="0.2"/>
  <cols>
    <col min="1" max="1" width="12.28515625" customWidth="1"/>
    <col min="2" max="2" width="37.28515625" customWidth="1"/>
    <col min="3" max="3" width="14.28515625" customWidth="1"/>
    <col min="4" max="4" width="11.85546875" customWidth="1"/>
    <col min="5" max="5" width="11.42578125" customWidth="1"/>
    <col min="6" max="6" width="12.28515625" customWidth="1"/>
  </cols>
  <sheetData>
    <row r="1" spans="1:6" x14ac:dyDescent="0.2">
      <c r="E1" s="12"/>
      <c r="F1" s="12"/>
    </row>
    <row r="2" spans="1:6" ht="15.75" x14ac:dyDescent="0.25">
      <c r="A2" s="177" t="s">
        <v>97</v>
      </c>
      <c r="B2" s="177"/>
      <c r="C2" s="177"/>
      <c r="D2" s="177"/>
      <c r="E2" s="177"/>
      <c r="F2" s="177"/>
    </row>
    <row r="3" spans="1:6" ht="15.75" x14ac:dyDescent="0.25">
      <c r="A3" s="177" t="s">
        <v>66</v>
      </c>
      <c r="B3" s="177"/>
      <c r="C3" s="177"/>
      <c r="D3" s="177"/>
      <c r="E3" s="177"/>
      <c r="F3" s="177"/>
    </row>
    <row r="4" spans="1:6" ht="13.5" thickBot="1" x14ac:dyDescent="0.25">
      <c r="F4" s="14" t="s">
        <v>51</v>
      </c>
    </row>
    <row r="5" spans="1:6" ht="27" customHeight="1" x14ac:dyDescent="0.25">
      <c r="A5" s="191" t="s">
        <v>39</v>
      </c>
      <c r="B5" s="192"/>
      <c r="C5" s="192"/>
      <c r="D5" s="192"/>
      <c r="E5" s="192"/>
      <c r="F5" s="193"/>
    </row>
    <row r="6" spans="1:6" ht="18.75" customHeight="1" x14ac:dyDescent="0.2">
      <c r="A6" s="194" t="s">
        <v>0</v>
      </c>
      <c r="B6" s="196" t="s">
        <v>20</v>
      </c>
      <c r="C6" s="186">
        <v>2022</v>
      </c>
      <c r="D6" s="187"/>
      <c r="E6" s="188"/>
      <c r="F6" s="24">
        <v>2022</v>
      </c>
    </row>
    <row r="7" spans="1:6" ht="36.75" customHeight="1" thickBot="1" x14ac:dyDescent="0.25">
      <c r="A7" s="195"/>
      <c r="B7" s="197"/>
      <c r="C7" s="22" t="s">
        <v>60</v>
      </c>
      <c r="D7" s="122" t="s">
        <v>85</v>
      </c>
      <c r="E7" s="22" t="s">
        <v>59</v>
      </c>
      <c r="F7" s="43" t="s">
        <v>95</v>
      </c>
    </row>
    <row r="8" spans="1:6" ht="24.95" customHeight="1" x14ac:dyDescent="0.2">
      <c r="A8" s="66" t="s">
        <v>75</v>
      </c>
      <c r="B8" s="82" t="s">
        <v>79</v>
      </c>
      <c r="C8" s="83">
        <v>12918000</v>
      </c>
      <c r="D8" s="83">
        <v>18166937</v>
      </c>
      <c r="E8" s="51">
        <f t="shared" ref="E8:E16" si="0">F8/D8*100</f>
        <v>100</v>
      </c>
      <c r="F8" s="84">
        <v>18166937</v>
      </c>
    </row>
    <row r="9" spans="1:6" ht="24.95" customHeight="1" x14ac:dyDescent="0.2">
      <c r="A9" s="86" t="s">
        <v>76</v>
      </c>
      <c r="B9" s="87" t="s">
        <v>77</v>
      </c>
      <c r="C9" s="88">
        <v>6776</v>
      </c>
      <c r="D9" s="88">
        <v>6776</v>
      </c>
      <c r="E9" s="51">
        <f t="shared" si="0"/>
        <v>0</v>
      </c>
      <c r="F9" s="54">
        <v>0</v>
      </c>
    </row>
    <row r="10" spans="1:6" ht="24.95" customHeight="1" x14ac:dyDescent="0.2">
      <c r="A10" s="1" t="s">
        <v>62</v>
      </c>
      <c r="B10" s="2" t="s">
        <v>63</v>
      </c>
      <c r="C10" s="85">
        <v>4000</v>
      </c>
      <c r="D10" s="85">
        <v>4001</v>
      </c>
      <c r="E10" s="51">
        <f t="shared" si="0"/>
        <v>89.152711822044481</v>
      </c>
      <c r="F10" s="73">
        <v>3567</v>
      </c>
    </row>
    <row r="11" spans="1:6" ht="24.95" customHeight="1" x14ac:dyDescent="0.2">
      <c r="A11" s="1" t="s">
        <v>2</v>
      </c>
      <c r="B11" s="2" t="s">
        <v>21</v>
      </c>
      <c r="C11" s="85">
        <v>1999744</v>
      </c>
      <c r="D11" s="3">
        <v>1999744</v>
      </c>
      <c r="E11" s="51">
        <f t="shared" si="0"/>
        <v>100</v>
      </c>
      <c r="F11" s="23">
        <v>1999744</v>
      </c>
    </row>
    <row r="12" spans="1:6" ht="24.95" customHeight="1" x14ac:dyDescent="0.2">
      <c r="A12" s="184" t="s">
        <v>3</v>
      </c>
      <c r="B12" s="4" t="s">
        <v>22</v>
      </c>
      <c r="C12" s="115">
        <f>SUM(C13:C15)</f>
        <v>83040580</v>
      </c>
      <c r="D12" s="115">
        <f>SUM(D13:D15)</f>
        <v>83570120</v>
      </c>
      <c r="E12" s="149">
        <f t="shared" si="0"/>
        <v>100</v>
      </c>
      <c r="F12" s="40">
        <f>SUM(F13:F15)</f>
        <v>83570120</v>
      </c>
    </row>
    <row r="13" spans="1:6" ht="24.95" customHeight="1" x14ac:dyDescent="0.2">
      <c r="A13" s="185"/>
      <c r="B13" s="41" t="s">
        <v>58</v>
      </c>
      <c r="C13" s="127">
        <v>70122580</v>
      </c>
      <c r="D13" s="151">
        <v>70122580</v>
      </c>
      <c r="E13" s="150">
        <f t="shared" si="0"/>
        <v>100</v>
      </c>
      <c r="F13" s="44">
        <v>70122580</v>
      </c>
    </row>
    <row r="14" spans="1:6" ht="24.95" customHeight="1" x14ac:dyDescent="0.2">
      <c r="A14" s="185"/>
      <c r="B14" s="41" t="s">
        <v>102</v>
      </c>
      <c r="C14" s="128">
        <v>0</v>
      </c>
      <c r="D14" s="158">
        <v>529540</v>
      </c>
      <c r="E14" s="150">
        <f t="shared" si="0"/>
        <v>100</v>
      </c>
      <c r="F14" s="45">
        <v>529540</v>
      </c>
    </row>
    <row r="15" spans="1:6" ht="24.95" customHeight="1" thickBot="1" x14ac:dyDescent="0.25">
      <c r="A15" s="185"/>
      <c r="B15" s="42" t="s">
        <v>78</v>
      </c>
      <c r="C15" s="128">
        <v>12918000</v>
      </c>
      <c r="D15" s="152">
        <v>12918000</v>
      </c>
      <c r="E15" s="150">
        <f t="shared" si="0"/>
        <v>100</v>
      </c>
      <c r="F15" s="45">
        <v>12918000</v>
      </c>
    </row>
    <row r="16" spans="1:6" ht="26.25" customHeight="1" thickBot="1" x14ac:dyDescent="0.3">
      <c r="A16" s="189" t="s">
        <v>64</v>
      </c>
      <c r="B16" s="190"/>
      <c r="C16" s="147">
        <f>SUM(C8:C12)</f>
        <v>97969100</v>
      </c>
      <c r="D16" s="147">
        <f>SUM(D8:D12)</f>
        <v>103747578</v>
      </c>
      <c r="E16" s="148">
        <f t="shared" si="0"/>
        <v>99.993050440175097</v>
      </c>
      <c r="F16" s="146">
        <f>SUM(F8:F12)</f>
        <v>103740368</v>
      </c>
    </row>
  </sheetData>
  <sheetProtection algorithmName="SHA-512" hashValue="K81Ei8RIlW5PwSNkcILYvBAf3Yg4LqZo07kbALbV5umkBhTw/gu+5Z9uhnxBD2qDVFpykglazpWr/o4EQXXggw==" saltValue="QqkU1S/rg8ER7fmlRYLV3Q==" spinCount="100000" sheet="1" objects="1" scenarios="1"/>
  <mergeCells count="8">
    <mergeCell ref="A12:A15"/>
    <mergeCell ref="C6:E6"/>
    <mergeCell ref="A16:B16"/>
    <mergeCell ref="A2:F2"/>
    <mergeCell ref="A3:F3"/>
    <mergeCell ref="A5:F5"/>
    <mergeCell ref="A6:A7"/>
    <mergeCell ref="B6:B7"/>
  </mergeCells>
  <phoneticPr fontId="0" type="noConversion"/>
  <pageMargins left="1" right="1" top="1" bottom="1" header="0.5" footer="0.5"/>
  <pageSetup paperSize="9" scale="69" orientation="portrait" horizontalDpi="4294967293" r:id="rId1"/>
  <headerFooter alignWithMargins="0">
    <oddHeader>&amp;LPiliscsévi Közös Önkormányzati Hivatal&amp;RII/2. számú melléklet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6"/>
  <sheetViews>
    <sheetView showGridLines="0" tabSelected="1" topLeftCell="A7" zoomScaleNormal="100" workbookViewId="0">
      <selection activeCell="J31" sqref="J31"/>
    </sheetView>
  </sheetViews>
  <sheetFormatPr defaultRowHeight="12.75" x14ac:dyDescent="0.2"/>
  <cols>
    <col min="1" max="1" width="12.28515625" customWidth="1"/>
    <col min="2" max="2" width="38.140625" customWidth="1"/>
    <col min="3" max="3" width="16.42578125" customWidth="1"/>
    <col min="4" max="4" width="15.28515625" customWidth="1"/>
    <col min="5" max="5" width="9.7109375" customWidth="1"/>
    <col min="6" max="6" width="17" customWidth="1"/>
    <col min="7" max="8" width="10.140625" bestFit="1" customWidth="1"/>
  </cols>
  <sheetData>
    <row r="1" spans="1:7" x14ac:dyDescent="0.2">
      <c r="E1" s="12"/>
      <c r="F1" s="12"/>
    </row>
    <row r="2" spans="1:7" ht="15.75" x14ac:dyDescent="0.25">
      <c r="A2" s="177" t="s">
        <v>97</v>
      </c>
      <c r="B2" s="177"/>
      <c r="C2" s="177"/>
      <c r="D2" s="177"/>
      <c r="E2" s="177"/>
      <c r="F2" s="177"/>
    </row>
    <row r="3" spans="1:7" ht="15.75" x14ac:dyDescent="0.25">
      <c r="A3" s="177" t="s">
        <v>66</v>
      </c>
      <c r="B3" s="177"/>
      <c r="C3" s="177"/>
      <c r="D3" s="177"/>
      <c r="E3" s="177"/>
      <c r="F3" s="177"/>
    </row>
    <row r="4" spans="1:7" ht="13.5" thickBot="1" x14ac:dyDescent="0.25">
      <c r="F4" s="14" t="s">
        <v>51</v>
      </c>
    </row>
    <row r="5" spans="1:7" ht="21.75" customHeight="1" thickBot="1" x14ac:dyDescent="0.3">
      <c r="A5" s="202" t="s">
        <v>43</v>
      </c>
      <c r="B5" s="203"/>
      <c r="C5" s="203"/>
      <c r="D5" s="203"/>
      <c r="E5" s="203"/>
      <c r="F5" s="204"/>
    </row>
    <row r="6" spans="1:7" x14ac:dyDescent="0.2">
      <c r="A6" s="205" t="s">
        <v>0</v>
      </c>
      <c r="B6" s="207" t="s">
        <v>20</v>
      </c>
      <c r="C6" s="209">
        <v>2022</v>
      </c>
      <c r="D6" s="210"/>
      <c r="E6" s="211"/>
      <c r="F6" s="18">
        <v>2022</v>
      </c>
    </row>
    <row r="7" spans="1:7" ht="30.75" customHeight="1" thickBot="1" x14ac:dyDescent="0.25">
      <c r="A7" s="206"/>
      <c r="B7" s="208"/>
      <c r="C7" s="19" t="s">
        <v>60</v>
      </c>
      <c r="D7" s="119" t="s">
        <v>84</v>
      </c>
      <c r="E7" s="19" t="s">
        <v>59</v>
      </c>
      <c r="F7" s="20" t="s">
        <v>95</v>
      </c>
    </row>
    <row r="8" spans="1:7" ht="22.5" customHeight="1" x14ac:dyDescent="0.2">
      <c r="A8" s="7" t="s">
        <v>4</v>
      </c>
      <c r="B8" s="53" t="s">
        <v>23</v>
      </c>
      <c r="C8" s="59">
        <v>74200000</v>
      </c>
      <c r="D8" s="59">
        <v>69056821</v>
      </c>
      <c r="E8" s="55">
        <f>F8/D8*100</f>
        <v>99.999070330793245</v>
      </c>
      <c r="F8" s="54">
        <v>69056179</v>
      </c>
      <c r="G8" s="15"/>
    </row>
    <row r="9" spans="1:7" ht="22.5" customHeight="1" x14ac:dyDescent="0.2">
      <c r="A9" s="5" t="s">
        <v>72</v>
      </c>
      <c r="B9" s="56" t="s">
        <v>73</v>
      </c>
      <c r="C9" s="59">
        <v>0</v>
      </c>
      <c r="D9" s="59">
        <v>709700</v>
      </c>
      <c r="E9" s="55">
        <f>F9/D9*100</f>
        <v>100</v>
      </c>
      <c r="F9" s="57">
        <v>709700</v>
      </c>
      <c r="G9" s="15"/>
    </row>
    <row r="10" spans="1:7" ht="24.75" customHeight="1" x14ac:dyDescent="0.2">
      <c r="A10" s="5" t="s">
        <v>5</v>
      </c>
      <c r="B10" s="56" t="s">
        <v>24</v>
      </c>
      <c r="C10" s="59">
        <v>500000</v>
      </c>
      <c r="D10" s="59">
        <v>1918179</v>
      </c>
      <c r="E10" s="55">
        <f t="shared" ref="E10:E17" si="0">F10/D10*100</f>
        <v>99.948440682543179</v>
      </c>
      <c r="F10" s="57">
        <v>1917190</v>
      </c>
      <c r="G10" s="15"/>
    </row>
    <row r="11" spans="1:7" ht="22.5" customHeight="1" x14ac:dyDescent="0.2">
      <c r="A11" s="5" t="s">
        <v>6</v>
      </c>
      <c r="B11" s="56" t="s">
        <v>25</v>
      </c>
      <c r="C11" s="59">
        <v>1895100</v>
      </c>
      <c r="D11" s="59">
        <v>2129100</v>
      </c>
      <c r="E11" s="55">
        <f t="shared" si="0"/>
        <v>100</v>
      </c>
      <c r="F11" s="57">
        <v>2129100</v>
      </c>
    </row>
    <row r="12" spans="1:7" ht="22.5" customHeight="1" x14ac:dyDescent="0.2">
      <c r="A12" s="5" t="s">
        <v>67</v>
      </c>
      <c r="B12" s="56" t="s">
        <v>68</v>
      </c>
      <c r="C12" s="59">
        <v>2700000</v>
      </c>
      <c r="D12" s="59">
        <v>2684000</v>
      </c>
      <c r="E12" s="55">
        <f t="shared" si="0"/>
        <v>97.515871833084944</v>
      </c>
      <c r="F12" s="57">
        <v>2617326</v>
      </c>
    </row>
    <row r="13" spans="1:7" ht="22.5" customHeight="1" x14ac:dyDescent="0.2">
      <c r="A13" s="5" t="s">
        <v>7</v>
      </c>
      <c r="B13" s="56" t="s">
        <v>26</v>
      </c>
      <c r="C13" s="59">
        <v>200000</v>
      </c>
      <c r="D13" s="59">
        <v>200000</v>
      </c>
      <c r="E13" s="55">
        <f t="shared" si="0"/>
        <v>34.305</v>
      </c>
      <c r="F13" s="57">
        <v>68610</v>
      </c>
      <c r="G13" s="15"/>
    </row>
    <row r="14" spans="1:7" ht="22.5" customHeight="1" x14ac:dyDescent="0.2">
      <c r="A14" s="5" t="s">
        <v>8</v>
      </c>
      <c r="B14" s="56" t="s">
        <v>27</v>
      </c>
      <c r="C14" s="59">
        <v>166000</v>
      </c>
      <c r="D14" s="59">
        <v>0</v>
      </c>
      <c r="E14" s="55">
        <v>0</v>
      </c>
      <c r="F14" s="57">
        <v>0</v>
      </c>
      <c r="G14" s="15"/>
    </row>
    <row r="15" spans="1:7" ht="22.5" customHeight="1" x14ac:dyDescent="0.2">
      <c r="A15" s="5" t="s">
        <v>9</v>
      </c>
      <c r="B15" s="56" t="s">
        <v>28</v>
      </c>
      <c r="C15" s="59">
        <v>1830000</v>
      </c>
      <c r="D15" s="59">
        <v>7516725</v>
      </c>
      <c r="E15" s="55">
        <f t="shared" si="0"/>
        <v>83.71233482666986</v>
      </c>
      <c r="F15" s="57">
        <v>6292426</v>
      </c>
    </row>
    <row r="16" spans="1:7" ht="22.5" customHeight="1" x14ac:dyDescent="0.2">
      <c r="A16" s="5" t="s">
        <v>10</v>
      </c>
      <c r="B16" s="130" t="s">
        <v>29</v>
      </c>
      <c r="C16" s="117">
        <v>0</v>
      </c>
      <c r="D16" s="60">
        <v>1327736</v>
      </c>
      <c r="E16" s="55">
        <f t="shared" si="0"/>
        <v>6.0680737737020012</v>
      </c>
      <c r="F16" s="57">
        <v>80568</v>
      </c>
    </row>
    <row r="17" spans="1:10" ht="22.5" customHeight="1" thickBot="1" x14ac:dyDescent="0.25">
      <c r="A17" s="153" t="s">
        <v>98</v>
      </c>
      <c r="B17" s="154" t="s">
        <v>99</v>
      </c>
      <c r="C17" s="155">
        <v>0</v>
      </c>
      <c r="D17" s="156">
        <v>626749</v>
      </c>
      <c r="E17" s="55">
        <f t="shared" si="0"/>
        <v>100</v>
      </c>
      <c r="F17" s="157">
        <v>626749</v>
      </c>
    </row>
    <row r="18" spans="1:10" ht="24" customHeight="1" thickBot="1" x14ac:dyDescent="0.25">
      <c r="A18" s="198" t="s">
        <v>40</v>
      </c>
      <c r="B18" s="199"/>
      <c r="C18" s="116">
        <f>SUM(C8:C17)</f>
        <v>81491100</v>
      </c>
      <c r="D18" s="116">
        <f>SUM(D8:D17)</f>
        <v>86169010</v>
      </c>
      <c r="E18" s="52">
        <f>F18/D18*100</f>
        <v>96.900089719030078</v>
      </c>
      <c r="F18" s="17">
        <f>SUM(F8:F17)</f>
        <v>83497848</v>
      </c>
      <c r="H18" s="33"/>
    </row>
    <row r="19" spans="1:10" ht="20.100000000000001" customHeight="1" thickBot="1" x14ac:dyDescent="0.25">
      <c r="A19" s="7" t="s">
        <v>11</v>
      </c>
      <c r="B19" s="53" t="s">
        <v>30</v>
      </c>
      <c r="C19" s="59">
        <v>11410000</v>
      </c>
      <c r="D19" s="59">
        <v>11936319</v>
      </c>
      <c r="E19" s="55">
        <f>F19/D19*100</f>
        <v>91.542576903314995</v>
      </c>
      <c r="F19" s="54">
        <v>10926814</v>
      </c>
      <c r="G19" s="15"/>
    </row>
    <row r="20" spans="1:10" ht="23.25" customHeight="1" thickBot="1" x14ac:dyDescent="0.25">
      <c r="A20" s="6" t="s">
        <v>12</v>
      </c>
      <c r="B20" s="58" t="s">
        <v>31</v>
      </c>
      <c r="C20" s="63">
        <v>0</v>
      </c>
      <c r="D20" s="63">
        <v>0</v>
      </c>
      <c r="E20" s="55">
        <v>0</v>
      </c>
      <c r="F20" s="54">
        <v>473463</v>
      </c>
      <c r="G20" s="15"/>
    </row>
    <row r="21" spans="1:10" ht="24.95" customHeight="1" thickBot="1" x14ac:dyDescent="0.25">
      <c r="A21" s="198" t="s">
        <v>41</v>
      </c>
      <c r="B21" s="199"/>
      <c r="C21" s="116">
        <f>SUM(C19:C20)</f>
        <v>11410000</v>
      </c>
      <c r="D21" s="116">
        <f>SUM(D19:D20)</f>
        <v>11936319</v>
      </c>
      <c r="E21" s="52">
        <f t="shared" ref="E21:E31" si="1">F21/D21*100</f>
        <v>95.509151523178957</v>
      </c>
      <c r="F21" s="17">
        <f>SUM(F19:F20)</f>
        <v>11400277</v>
      </c>
    </row>
    <row r="22" spans="1:10" ht="20.100000000000001" customHeight="1" x14ac:dyDescent="0.2">
      <c r="A22" s="2" t="s">
        <v>13</v>
      </c>
      <c r="B22" s="71" t="s">
        <v>32</v>
      </c>
      <c r="C22" s="72">
        <v>100000</v>
      </c>
      <c r="D22" s="72">
        <v>50000</v>
      </c>
      <c r="E22" s="51">
        <f t="shared" si="1"/>
        <v>0</v>
      </c>
      <c r="F22" s="73">
        <v>0</v>
      </c>
      <c r="G22" s="15"/>
    </row>
    <row r="23" spans="1:10" ht="20.100000000000001" customHeight="1" x14ac:dyDescent="0.2">
      <c r="A23" s="68" t="s">
        <v>14</v>
      </c>
      <c r="B23" s="74" t="s">
        <v>33</v>
      </c>
      <c r="C23" s="61">
        <v>100000</v>
      </c>
      <c r="D23" s="61">
        <v>344340</v>
      </c>
      <c r="E23" s="75">
        <f t="shared" si="1"/>
        <v>97.881163965847705</v>
      </c>
      <c r="F23" s="11">
        <v>337044</v>
      </c>
      <c r="G23" s="15"/>
    </row>
    <row r="24" spans="1:10" ht="20.100000000000001" customHeight="1" x14ac:dyDescent="0.2">
      <c r="A24" s="68" t="s">
        <v>69</v>
      </c>
      <c r="B24" s="56" t="s">
        <v>70</v>
      </c>
      <c r="C24" s="67">
        <v>200000</v>
      </c>
      <c r="D24" s="67">
        <v>252736</v>
      </c>
      <c r="E24" s="69">
        <f t="shared" si="1"/>
        <v>85.628481894150426</v>
      </c>
      <c r="F24" s="57">
        <v>216414</v>
      </c>
      <c r="G24" s="15"/>
    </row>
    <row r="25" spans="1:10" ht="20.100000000000001" customHeight="1" x14ac:dyDescent="0.2">
      <c r="A25" s="68" t="s">
        <v>74</v>
      </c>
      <c r="B25" s="70" t="s">
        <v>71</v>
      </c>
      <c r="C25" s="67">
        <v>30000</v>
      </c>
      <c r="D25" s="67">
        <v>30000</v>
      </c>
      <c r="E25" s="69">
        <f t="shared" si="1"/>
        <v>82.8</v>
      </c>
      <c r="F25" s="57">
        <v>24840</v>
      </c>
      <c r="G25" s="15"/>
    </row>
    <row r="26" spans="1:10" ht="20.100000000000001" customHeight="1" x14ac:dyDescent="0.2">
      <c r="A26" s="68" t="s">
        <v>15</v>
      </c>
      <c r="B26" s="70" t="s">
        <v>34</v>
      </c>
      <c r="C26" s="67">
        <v>2663000</v>
      </c>
      <c r="D26" s="67">
        <v>2500491</v>
      </c>
      <c r="E26" s="69">
        <f t="shared" si="1"/>
        <v>92.706352472374419</v>
      </c>
      <c r="F26" s="57">
        <v>2318114</v>
      </c>
      <c r="G26" s="15"/>
    </row>
    <row r="27" spans="1:10" ht="20.100000000000001" customHeight="1" x14ac:dyDescent="0.2">
      <c r="A27" s="76" t="s">
        <v>16</v>
      </c>
      <c r="B27" s="70" t="s">
        <v>35</v>
      </c>
      <c r="C27" s="67">
        <v>560000</v>
      </c>
      <c r="D27" s="67">
        <v>766101</v>
      </c>
      <c r="E27" s="69">
        <f t="shared" si="1"/>
        <v>56.786768324280999</v>
      </c>
      <c r="F27" s="57">
        <v>435044</v>
      </c>
      <c r="G27" s="15"/>
      <c r="J27" s="15"/>
    </row>
    <row r="28" spans="1:10" ht="20.100000000000001" customHeight="1" x14ac:dyDescent="0.2">
      <c r="A28" s="77" t="s">
        <v>17</v>
      </c>
      <c r="B28" s="56" t="s">
        <v>36</v>
      </c>
      <c r="C28" s="67">
        <v>1240000</v>
      </c>
      <c r="D28" s="67">
        <v>1247748</v>
      </c>
      <c r="E28" s="69">
        <f t="shared" si="1"/>
        <v>82.677912527209017</v>
      </c>
      <c r="F28" s="57">
        <v>1031612</v>
      </c>
      <c r="G28" s="15"/>
      <c r="J28" s="15"/>
    </row>
    <row r="29" spans="1:10" ht="25.5" customHeight="1" x14ac:dyDescent="0.2">
      <c r="A29" s="78" t="s">
        <v>18</v>
      </c>
      <c r="B29" s="56" t="s">
        <v>37</v>
      </c>
      <c r="C29" s="67">
        <v>170000</v>
      </c>
      <c r="D29" s="67">
        <v>277604</v>
      </c>
      <c r="E29" s="69">
        <f t="shared" si="1"/>
        <v>91.11684269679111</v>
      </c>
      <c r="F29" s="57">
        <v>252944</v>
      </c>
      <c r="G29" s="15"/>
      <c r="J29" s="15"/>
    </row>
    <row r="30" spans="1:10" ht="20.100000000000001" customHeight="1" thickBot="1" x14ac:dyDescent="0.25">
      <c r="A30" s="79" t="s">
        <v>19</v>
      </c>
      <c r="B30" s="58" t="s">
        <v>38</v>
      </c>
      <c r="C30" s="80">
        <v>5000</v>
      </c>
      <c r="D30" s="80">
        <v>138629</v>
      </c>
      <c r="E30" s="69">
        <f t="shared" si="1"/>
        <v>98.463524947882476</v>
      </c>
      <c r="F30" s="81">
        <v>136499</v>
      </c>
      <c r="G30" s="15"/>
      <c r="J30" s="15"/>
    </row>
    <row r="31" spans="1:10" ht="24.95" customHeight="1" thickBot="1" x14ac:dyDescent="0.25">
      <c r="A31" s="198" t="s">
        <v>42</v>
      </c>
      <c r="B31" s="199"/>
      <c r="C31" s="116">
        <f>SUM(C22:C30)</f>
        <v>5068000</v>
      </c>
      <c r="D31" s="116">
        <f>SUM(D22:D30)</f>
        <v>5607649</v>
      </c>
      <c r="E31" s="52">
        <f t="shared" si="1"/>
        <v>84.750507743976129</v>
      </c>
      <c r="F31" s="166">
        <f>SUM(F22:F30)</f>
        <v>4752511</v>
      </c>
      <c r="J31" s="15"/>
    </row>
    <row r="32" spans="1:10" ht="24.95" customHeight="1" thickBot="1" x14ac:dyDescent="0.25">
      <c r="A32" s="68" t="s">
        <v>100</v>
      </c>
      <c r="B32" s="56" t="s">
        <v>101</v>
      </c>
      <c r="C32" s="67">
        <v>0</v>
      </c>
      <c r="D32" s="67">
        <v>2400</v>
      </c>
      <c r="E32" s="69">
        <f>SUM(F32/D32*100)</f>
        <v>100</v>
      </c>
      <c r="F32" s="57">
        <v>2400</v>
      </c>
      <c r="J32" s="15"/>
    </row>
    <row r="33" spans="1:10" ht="24.95" customHeight="1" thickBot="1" x14ac:dyDescent="0.25">
      <c r="A33" s="212" t="s">
        <v>101</v>
      </c>
      <c r="B33" s="213"/>
      <c r="C33" s="116">
        <f>SUM(C32)</f>
        <v>0</v>
      </c>
      <c r="D33" s="116">
        <f>SUM(D32)</f>
        <v>2400</v>
      </c>
      <c r="E33" s="129">
        <f>SUM(F33/D33*100)</f>
        <v>100</v>
      </c>
      <c r="F33" s="17">
        <f>SUM(F32)</f>
        <v>2400</v>
      </c>
      <c r="J33" s="15"/>
    </row>
    <row r="34" spans="1:10" ht="24.95" customHeight="1" x14ac:dyDescent="0.2">
      <c r="A34" s="68" t="s">
        <v>87</v>
      </c>
      <c r="B34" s="56" t="s">
        <v>90</v>
      </c>
      <c r="C34" s="67">
        <v>0</v>
      </c>
      <c r="D34" s="67">
        <v>0</v>
      </c>
      <c r="E34" s="69">
        <v>0</v>
      </c>
      <c r="F34" s="57">
        <v>0</v>
      </c>
      <c r="J34" s="15"/>
    </row>
    <row r="35" spans="1:10" ht="24.95" customHeight="1" x14ac:dyDescent="0.2">
      <c r="A35" s="68" t="s">
        <v>88</v>
      </c>
      <c r="B35" s="56" t="s">
        <v>91</v>
      </c>
      <c r="C35" s="67">
        <v>0</v>
      </c>
      <c r="D35" s="67">
        <v>25354</v>
      </c>
      <c r="E35" s="69">
        <f>SUM(F35/D35*100)</f>
        <v>100</v>
      </c>
      <c r="F35" s="57">
        <v>25354</v>
      </c>
      <c r="J35" s="15"/>
    </row>
    <row r="36" spans="1:10" ht="24.95" customHeight="1" thickBot="1" x14ac:dyDescent="0.25">
      <c r="A36" s="68" t="s">
        <v>89</v>
      </c>
      <c r="B36" s="56" t="s">
        <v>92</v>
      </c>
      <c r="C36" s="67">
        <v>0</v>
      </c>
      <c r="D36" s="67">
        <v>6846</v>
      </c>
      <c r="E36" s="69">
        <f>SUM(F36/D36*100)</f>
        <v>100</v>
      </c>
      <c r="F36" s="57">
        <v>6846</v>
      </c>
      <c r="J36" s="15"/>
    </row>
    <row r="37" spans="1:10" ht="24.95" customHeight="1" thickBot="1" x14ac:dyDescent="0.25">
      <c r="A37" s="212" t="s">
        <v>86</v>
      </c>
      <c r="B37" s="213"/>
      <c r="C37" s="116">
        <f>SUM(C34:C36)</f>
        <v>0</v>
      </c>
      <c r="D37" s="116">
        <f>SUM(D34:D36)</f>
        <v>32200</v>
      </c>
      <c r="E37" s="129">
        <f>SUM(F37/D37*100)</f>
        <v>100</v>
      </c>
      <c r="F37" s="17">
        <f>SUM(F34:F36)</f>
        <v>32200</v>
      </c>
      <c r="J37" s="15"/>
    </row>
    <row r="38" spans="1:10" ht="21.75" customHeight="1" thickBot="1" x14ac:dyDescent="0.25">
      <c r="A38" s="200" t="s">
        <v>1</v>
      </c>
      <c r="B38" s="201"/>
      <c r="C38" s="118">
        <f>SUM(C18+C21+C31+C37+C33)</f>
        <v>97969100</v>
      </c>
      <c r="D38" s="118">
        <f>SUM(D18+D21+D31+D37+D33)</f>
        <v>103747578</v>
      </c>
      <c r="E38" s="89">
        <f>F38/D38*100</f>
        <v>96.084398230482066</v>
      </c>
      <c r="F38" s="16">
        <f>SUM(F31,F21,F18,F37,F33)</f>
        <v>99685236</v>
      </c>
      <c r="G38" s="21"/>
      <c r="J38" s="15"/>
    </row>
    <row r="39" spans="1:10" x14ac:dyDescent="0.2">
      <c r="J39" s="15"/>
    </row>
    <row r="40" spans="1:10" x14ac:dyDescent="0.2">
      <c r="A40" s="65"/>
      <c r="B40" s="65"/>
      <c r="C40" s="123"/>
      <c r="D40" s="123"/>
      <c r="E40" s="123"/>
      <c r="F40" s="123"/>
      <c r="J40" s="15"/>
    </row>
    <row r="41" spans="1:10" x14ac:dyDescent="0.2">
      <c r="J41" s="15"/>
    </row>
    <row r="42" spans="1:10" x14ac:dyDescent="0.2">
      <c r="J42" s="15"/>
    </row>
    <row r="43" spans="1:10" x14ac:dyDescent="0.2">
      <c r="J43" s="15"/>
    </row>
    <row r="44" spans="1:10" x14ac:dyDescent="0.2">
      <c r="J44" s="15"/>
    </row>
    <row r="45" spans="1:10" x14ac:dyDescent="0.2">
      <c r="J45" s="15"/>
    </row>
    <row r="46" spans="1:10" x14ac:dyDescent="0.2">
      <c r="J46" s="15"/>
    </row>
  </sheetData>
  <sheetProtection algorithmName="SHA-512" hashValue="EyUkq1cBDRm05lY4LhyaX3vmMsJZMvCNR2o17HR+ptFOwkoRec4WOnSgzAZX28/sBbPRqSeFUCEUWrkw//QMRQ==" saltValue="gE2T5N0HXnhMnUQ7a/eiyA==" spinCount="100000" sheet="1" objects="1" scenarios="1"/>
  <mergeCells count="12">
    <mergeCell ref="A18:B18"/>
    <mergeCell ref="A21:B21"/>
    <mergeCell ref="A31:B31"/>
    <mergeCell ref="A38:B38"/>
    <mergeCell ref="A2:F2"/>
    <mergeCell ref="A3:F3"/>
    <mergeCell ref="A5:F5"/>
    <mergeCell ref="A6:A7"/>
    <mergeCell ref="B6:B7"/>
    <mergeCell ref="C6:E6"/>
    <mergeCell ref="A37:B37"/>
    <mergeCell ref="A33:B33"/>
  </mergeCells>
  <phoneticPr fontId="0" type="noConversion"/>
  <pageMargins left="0.98425196850393704" right="0.98425196850393704" top="0.98425196850393704" bottom="0.98425196850393704" header="0.51181102362204722" footer="0.51181102362204722"/>
  <pageSetup paperSize="9" scale="63" orientation="portrait" r:id="rId1"/>
  <headerFooter alignWithMargins="0">
    <oddHeader>&amp;LPiliscsévi Közös Önkormányzati Hivatal&amp;RII/3. számú melléklet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3</vt:i4>
      </vt:variant>
    </vt:vector>
  </HeadingPairs>
  <TitlesOfParts>
    <vt:vector size="6" baseType="lpstr">
      <vt:lpstr>Mérleg(Hivatal 2022)</vt:lpstr>
      <vt:lpstr>Bevételek(Hivatal 2022)</vt:lpstr>
      <vt:lpstr>Kiadások(Hivatal 2022)</vt:lpstr>
      <vt:lpstr>'Bevételek(Hivatal 2022)'!Nyomtatási_terület</vt:lpstr>
      <vt:lpstr>'Kiadások(Hivatal 2022)'!Nyomtatási_terület</vt:lpstr>
      <vt:lpstr>'Mérleg(Hivatal 2022)'!Nyomtatási_terület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SzZsuzsi</dc:creator>
  <cp:lastModifiedBy>Rozbora Timea</cp:lastModifiedBy>
  <cp:lastPrinted>2020-05-27T10:04:51Z</cp:lastPrinted>
  <dcterms:created xsi:type="dcterms:W3CDTF">2016-01-02T07:48:50Z</dcterms:created>
  <dcterms:modified xsi:type="dcterms:W3CDTF">2023-05-10T08:00:52Z</dcterms:modified>
</cp:coreProperties>
</file>