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2\Beszámoló\"/>
    </mc:Choice>
  </mc:AlternateContent>
  <xr:revisionPtr revIDLastSave="0" documentId="13_ncr:1_{B50E5FB2-DB56-4C01-8651-4BD6EF8E9444}" xr6:coauthVersionLast="47" xr6:coauthVersionMax="47" xr10:uidLastSave="{00000000-0000-0000-0000-000000000000}"/>
  <workbookProtection workbookAlgorithmName="SHA-512" workbookHashValue="4JEiDzaWFi9XH4Ose6poEDcNcXjb3ciK8LcKK+d74jun/X+iSt5R3y9ePyG74fstcMF0vMvrX3gzrDE1eHffLw==" workbookSaltValue="hAwoiOxvy5kdqPNcXtLIJQ==" workbookSpinCount="100000" lockStructure="1" lockWindows="1"/>
  <bookViews>
    <workbookView xWindow="-120" yWindow="-120" windowWidth="29040" windowHeight="15840" tabRatio="500" activeTab="2" xr2:uid="{00000000-000D-0000-FFFF-FFFF00000000}"/>
  </bookViews>
  <sheets>
    <sheet name="Mérleg(önkormányzat 2022" sheetId="1" r:id="rId1"/>
    <sheet name="Bevételek(önkormányzat 2022" sheetId="2" r:id="rId2"/>
    <sheet name="Kiadások(önkormányzat 2022)" sheetId="4" r:id="rId3"/>
    <sheet name="Kiadások COFOG összesítő" sheetId="7" state="hidden" r:id="rId4"/>
  </sheets>
  <definedNames>
    <definedName name="_xlnm.Print_Area" localSheetId="1">'Bevételek(önkormányzat 2022'!$A$1:$G$45</definedName>
    <definedName name="_xlnm.Print_Area" localSheetId="3">'Kiadások COFOG összesítő'!$A$1:$K$38</definedName>
    <definedName name="_xlnm.Print_Area" localSheetId="2">'Kiadások(önkormányzat 2022)'!$A$1:$G$69</definedName>
    <definedName name="_xlnm.Print_Area" localSheetId="0">'Mérleg(önkormányzat 2022'!$A$1:$O$26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7" i="2" l="1"/>
  <c r="M22" i="1"/>
  <c r="M21" i="1"/>
  <c r="M18" i="1"/>
  <c r="M17" i="1"/>
  <c r="M16" i="1"/>
  <c r="M15" i="1"/>
  <c r="M11" i="1"/>
  <c r="M12" i="1"/>
  <c r="M13" i="1"/>
  <c r="M14" i="1"/>
  <c r="M10" i="1"/>
  <c r="M9" i="1"/>
  <c r="F22" i="1"/>
  <c r="F18" i="1"/>
  <c r="F17" i="1"/>
  <c r="F16" i="1"/>
  <c r="F15" i="1"/>
  <c r="F11" i="1"/>
  <c r="F12" i="1"/>
  <c r="F13" i="1"/>
  <c r="F10" i="1"/>
  <c r="F9" i="1"/>
  <c r="E43" i="2"/>
  <c r="E44" i="2"/>
  <c r="D37" i="2"/>
  <c r="E34" i="2"/>
  <c r="G58" i="4" l="1"/>
  <c r="G19" i="4"/>
  <c r="C38" i="4"/>
  <c r="D19" i="4"/>
  <c r="C19" i="4"/>
  <c r="E17" i="4"/>
  <c r="E18" i="4"/>
  <c r="N20" i="1" l="1"/>
  <c r="K20" i="1"/>
  <c r="K21" i="1"/>
  <c r="J21" i="1"/>
  <c r="K17" i="1"/>
  <c r="K18" i="1"/>
  <c r="J18" i="1"/>
  <c r="J17" i="1"/>
  <c r="K14" i="1"/>
  <c r="J14" i="1"/>
  <c r="G18" i="1"/>
  <c r="G17" i="1"/>
  <c r="D18" i="1"/>
  <c r="C18" i="1"/>
  <c r="D17" i="1"/>
  <c r="C17" i="1"/>
  <c r="C11" i="1"/>
  <c r="G42" i="2"/>
  <c r="G16" i="1" s="1"/>
  <c r="G37" i="2"/>
  <c r="G13" i="1" s="1"/>
  <c r="G26" i="2"/>
  <c r="G12" i="1" s="1"/>
  <c r="G14" i="2"/>
  <c r="G9" i="1" s="1"/>
  <c r="G17" i="2"/>
  <c r="G10" i="1" s="1"/>
  <c r="D42" i="2"/>
  <c r="D16" i="1" s="1"/>
  <c r="D13" i="1"/>
  <c r="D26" i="2"/>
  <c r="D12" i="1" s="1"/>
  <c r="D20" i="2"/>
  <c r="D11" i="1" s="1"/>
  <c r="D17" i="2"/>
  <c r="D10" i="1" s="1"/>
  <c r="D14" i="2"/>
  <c r="D9" i="1" s="1"/>
  <c r="C42" i="2"/>
  <c r="C16" i="1" s="1"/>
  <c r="C37" i="2"/>
  <c r="C13" i="1" s="1"/>
  <c r="C26" i="2"/>
  <c r="C12" i="1" s="1"/>
  <c r="C17" i="2"/>
  <c r="C10" i="1" s="1"/>
  <c r="C14" i="2"/>
  <c r="C9" i="1" s="1"/>
  <c r="E11" i="4"/>
  <c r="E9" i="4"/>
  <c r="E10" i="4"/>
  <c r="E12" i="4"/>
  <c r="E13" i="4"/>
  <c r="E14" i="4"/>
  <c r="E15" i="4"/>
  <c r="E16" i="4"/>
  <c r="D38" i="4"/>
  <c r="K11" i="1" s="1"/>
  <c r="G48" i="4"/>
  <c r="D58" i="4"/>
  <c r="K16" i="1" s="1"/>
  <c r="E44" i="4"/>
  <c r="J11" i="1"/>
  <c r="G38" i="4"/>
  <c r="C58" i="4"/>
  <c r="J16" i="1" s="1"/>
  <c r="D48" i="4"/>
  <c r="K13" i="1" s="1"/>
  <c r="C48" i="4"/>
  <c r="J13" i="1" s="1"/>
  <c r="C42" i="4"/>
  <c r="J12" i="1" s="1"/>
  <c r="C21" i="4"/>
  <c r="J10" i="1" s="1"/>
  <c r="J9" i="1"/>
  <c r="C15" i="1" l="1"/>
  <c r="C22" i="1" s="1"/>
  <c r="D15" i="1"/>
  <c r="D22" i="1" s="1"/>
  <c r="L20" i="1"/>
  <c r="J15" i="1"/>
  <c r="J22" i="1" s="1"/>
  <c r="C45" i="2"/>
  <c r="C66" i="4"/>
  <c r="E33" i="2" l="1"/>
  <c r="E35" i="2"/>
  <c r="E36" i="2"/>
  <c r="E41" i="4" l="1"/>
  <c r="F27" i="2" l="1"/>
  <c r="F35" i="2" l="1"/>
  <c r="E19" i="2"/>
  <c r="E27" i="2" l="1"/>
  <c r="D21" i="4"/>
  <c r="K10" i="1" s="1"/>
  <c r="D42" i="4" l="1"/>
  <c r="K12" i="1" s="1"/>
  <c r="D45" i="2"/>
  <c r="D66" i="4" l="1"/>
  <c r="D47" i="2" s="1"/>
  <c r="K9" i="1"/>
  <c r="K15" i="1" s="1"/>
  <c r="K22" i="1" s="1"/>
  <c r="F50" i="4"/>
  <c r="E50" i="4"/>
  <c r="F61" i="4"/>
  <c r="E61" i="4"/>
  <c r="E43" i="4"/>
  <c r="F30" i="4" l="1"/>
  <c r="E30" i="4"/>
  <c r="F16" i="4"/>
  <c r="F35" i="4"/>
  <c r="E35" i="4"/>
  <c r="E16" i="2" l="1"/>
  <c r="F16" i="2"/>
  <c r="E46" i="4" l="1"/>
  <c r="J26" i="7" l="1"/>
  <c r="F18" i="2"/>
  <c r="E18" i="2" l="1"/>
  <c r="H26" i="7"/>
  <c r="F26" i="7"/>
  <c r="E64" i="4" l="1"/>
  <c r="F64" i="4"/>
  <c r="N14" i="1" l="1"/>
  <c r="E62" i="4"/>
  <c r="F62" i="4"/>
  <c r="E12" i="2"/>
  <c r="G20" i="2" l="1"/>
  <c r="F19" i="2"/>
  <c r="L14" i="1"/>
  <c r="F20" i="2" l="1"/>
  <c r="G11" i="1"/>
  <c r="G15" i="1" s="1"/>
  <c r="E13" i="2"/>
  <c r="E11" i="1" l="1"/>
  <c r="E15" i="1"/>
  <c r="E24" i="2"/>
  <c r="F24" i="2"/>
  <c r="E25" i="2"/>
  <c r="F25" i="2"/>
  <c r="E39" i="2"/>
  <c r="F39" i="2"/>
  <c r="E29" i="2"/>
  <c r="F29" i="2"/>
  <c r="E21" i="2"/>
  <c r="F21" i="2"/>
  <c r="E32" i="2"/>
  <c r="E28" i="2"/>
  <c r="F28" i="2"/>
  <c r="E41" i="2"/>
  <c r="F41" i="2"/>
  <c r="E30" i="2"/>
  <c r="F30" i="2"/>
  <c r="E20" i="2"/>
  <c r="E37" i="2" l="1"/>
  <c r="E31" i="2"/>
  <c r="F31" i="2"/>
  <c r="F17" i="2"/>
  <c r="E10" i="1" l="1"/>
  <c r="E38" i="2" l="1"/>
  <c r="E42" i="2" s="1"/>
  <c r="F38" i="2"/>
  <c r="F42" i="2"/>
  <c r="E9" i="2" l="1"/>
  <c r="F9" i="2"/>
  <c r="E11" i="2"/>
  <c r="F11" i="2"/>
  <c r="E16" i="1"/>
  <c r="E10" i="2" l="1"/>
  <c r="F10" i="2"/>
  <c r="E8" i="2" l="1"/>
  <c r="E14" i="2" s="1"/>
  <c r="F8" i="2"/>
  <c r="F45" i="4" l="1"/>
  <c r="E45" i="4"/>
  <c r="F14" i="2"/>
  <c r="F40" i="4"/>
  <c r="E40" i="4"/>
  <c r="E9" i="1" l="1"/>
  <c r="F24" i="4"/>
  <c r="E24" i="4"/>
  <c r="E59" i="4"/>
  <c r="F36" i="4" l="1"/>
  <c r="E36" i="4"/>
  <c r="F56" i="4"/>
  <c r="E56" i="4"/>
  <c r="F57" i="4"/>
  <c r="E57" i="4"/>
  <c r="E37" i="4" l="1"/>
  <c r="G22" i="1"/>
  <c r="E22" i="1" s="1"/>
  <c r="E18" i="1" l="1"/>
  <c r="F15" i="4" l="1"/>
  <c r="F63" i="4" l="1"/>
  <c r="E63" i="4"/>
  <c r="N18" i="1" l="1"/>
  <c r="E23" i="2"/>
  <c r="F43" i="2" l="1"/>
  <c r="E22" i="2"/>
  <c r="F22" i="2"/>
  <c r="F36" i="2"/>
  <c r="L18" i="1"/>
  <c r="E65" i="4"/>
  <c r="F37" i="2"/>
  <c r="N17" i="1"/>
  <c r="F26" i="2" l="1"/>
  <c r="G45" i="2"/>
  <c r="L17" i="1"/>
  <c r="E17" i="1"/>
  <c r="E34" i="4"/>
  <c r="F31" i="4"/>
  <c r="E31" i="4"/>
  <c r="E51" i="4"/>
  <c r="F51" i="4"/>
  <c r="F22" i="4"/>
  <c r="E22" i="4"/>
  <c r="F49" i="4"/>
  <c r="E49" i="4"/>
  <c r="F33" i="4"/>
  <c r="E33" i="4"/>
  <c r="F25" i="4"/>
  <c r="E25" i="4"/>
  <c r="F39" i="4"/>
  <c r="E39" i="4"/>
  <c r="E26" i="4"/>
  <c r="F27" i="4"/>
  <c r="E27" i="4"/>
  <c r="F47" i="4"/>
  <c r="E47" i="4"/>
  <c r="E48" i="4" s="1"/>
  <c r="F32" i="4"/>
  <c r="E32" i="4"/>
  <c r="G42" i="4"/>
  <c r="F42" i="4" s="1"/>
  <c r="E26" i="2"/>
  <c r="E17" i="2"/>
  <c r="E45" i="2" s="1"/>
  <c r="N19" i="1"/>
  <c r="L19" i="1" s="1"/>
  <c r="N21" i="1"/>
  <c r="F45" i="2" l="1"/>
  <c r="F34" i="4"/>
  <c r="E12" i="1"/>
  <c r="E13" i="1"/>
  <c r="E28" i="4"/>
  <c r="F28" i="4"/>
  <c r="N11" i="1"/>
  <c r="F23" i="4"/>
  <c r="E23" i="4"/>
  <c r="F52" i="4"/>
  <c r="E52" i="4"/>
  <c r="F53" i="4"/>
  <c r="E53" i="4"/>
  <c r="F54" i="4"/>
  <c r="E54" i="4"/>
  <c r="F29" i="4"/>
  <c r="E29" i="4"/>
  <c r="L21" i="1"/>
  <c r="E42" i="4"/>
  <c r="F48" i="4"/>
  <c r="N12" i="1"/>
  <c r="E38" i="4" l="1"/>
  <c r="E58" i="4"/>
  <c r="L12" i="1"/>
  <c r="F58" i="4"/>
  <c r="F8" i="4"/>
  <c r="E8" i="4"/>
  <c r="E19" i="4" s="1"/>
  <c r="K26" i="7"/>
  <c r="G26" i="7"/>
  <c r="I26" i="7"/>
  <c r="N13" i="1"/>
  <c r="F19" i="4" l="1"/>
  <c r="L13" i="1"/>
  <c r="F20" i="4"/>
  <c r="E20" i="4"/>
  <c r="E21" i="4" s="1"/>
  <c r="E66" i="4" s="1"/>
  <c r="G21" i="4"/>
  <c r="F21" i="4" s="1"/>
  <c r="F38" i="4"/>
  <c r="N9" i="1"/>
  <c r="N16" i="1"/>
  <c r="G66" i="4" l="1"/>
  <c r="G47" i="2" s="1"/>
  <c r="L9" i="1"/>
  <c r="L16" i="1"/>
  <c r="N10" i="1"/>
  <c r="F66" i="4" l="1"/>
  <c r="F47" i="2" s="1"/>
  <c r="L10" i="1"/>
  <c r="L11" i="1"/>
  <c r="N15" i="1"/>
  <c r="L15" i="1" l="1"/>
  <c r="N22" i="1"/>
  <c r="L22" i="1" l="1"/>
  <c r="E47" i="2"/>
  <c r="G27" i="1"/>
</calcChain>
</file>

<file path=xl/sharedStrings.xml><?xml version="1.0" encoding="utf-8"?>
<sst xmlns="http://schemas.openxmlformats.org/spreadsheetml/2006/main" count="299" uniqueCount="265">
  <si>
    <t>Önkormányzati bevételek és kiadások összesen</t>
  </si>
  <si>
    <t>adatok: ezer Ft-ban</t>
  </si>
  <si>
    <t>Bevételek</t>
  </si>
  <si>
    <t>Kiadások</t>
  </si>
  <si>
    <t>Nyt.szla</t>
  </si>
  <si>
    <t>Megnevezés</t>
  </si>
  <si>
    <t>0911</t>
  </si>
  <si>
    <t>Önkormányzatok működési támogatása</t>
  </si>
  <si>
    <t>051</t>
  </si>
  <si>
    <t>Személyi juttatások</t>
  </si>
  <si>
    <t>0916</t>
  </si>
  <si>
    <t>Egyéb műk-i célú tám. ÁH-on belülről</t>
  </si>
  <si>
    <t>052</t>
  </si>
  <si>
    <t>Munkaadót terhelő járulékok</t>
  </si>
  <si>
    <t>092</t>
  </si>
  <si>
    <t>Felhalmozási c. tám. ÁH-on belülről</t>
  </si>
  <si>
    <t>053</t>
  </si>
  <si>
    <t>Dologi kiadások</t>
  </si>
  <si>
    <t>093</t>
  </si>
  <si>
    <t>Közhatalmi bevételek</t>
  </si>
  <si>
    <t>054</t>
  </si>
  <si>
    <t>Szociális juttatások</t>
  </si>
  <si>
    <t>094</t>
  </si>
  <si>
    <t>Működési bevételek</t>
  </si>
  <si>
    <t>055</t>
  </si>
  <si>
    <t>Átadott pénzeszközök</t>
  </si>
  <si>
    <t>0952</t>
  </si>
  <si>
    <t>Felhalmozási bevételek</t>
  </si>
  <si>
    <t>059</t>
  </si>
  <si>
    <t>Irányítószervi támogatás</t>
  </si>
  <si>
    <t>Tárgyévi működési kiadások</t>
  </si>
  <si>
    <t>09813</t>
  </si>
  <si>
    <t>Önkorm. Pénzmaradványa igénybevét.</t>
  </si>
  <si>
    <t>056-057</t>
  </si>
  <si>
    <t>Fejlesztés, felújítás</t>
  </si>
  <si>
    <t>055131</t>
  </si>
  <si>
    <t>Céltartalék (elköt.pm.terhére)</t>
  </si>
  <si>
    <t>Általános tartalék</t>
  </si>
  <si>
    <t>Likvidtartalék</t>
  </si>
  <si>
    <t>058</t>
  </si>
  <si>
    <t>059141</t>
  </si>
  <si>
    <t>ÁHT-n belüli megelőlegezés visszafiz.</t>
  </si>
  <si>
    <t>Mindösszesen</t>
  </si>
  <si>
    <t>I/2.számú melléklet</t>
  </si>
  <si>
    <t>adatok: Ft-ban</t>
  </si>
  <si>
    <t>Főkönyvi szám</t>
  </si>
  <si>
    <t>Főkönyvi szám neve</t>
  </si>
  <si>
    <t>Eredeti előirányzat</t>
  </si>
  <si>
    <t>091111</t>
  </si>
  <si>
    <t>Helyi önkormányzatok működésének általános támogatása</t>
  </si>
  <si>
    <t>091121</t>
  </si>
  <si>
    <t>Települési önkormányzatok egyes köznevelési feladatainak támogatása</t>
  </si>
  <si>
    <t>091131</t>
  </si>
  <si>
    <t>Települési önkormányzatok szociális, gyermekjóléti és gyermekétkeztetési feladatainak támogatása</t>
  </si>
  <si>
    <t>091141</t>
  </si>
  <si>
    <t>Települési önkormányzatok kulturális feladatainak támogatása</t>
  </si>
  <si>
    <t>091151</t>
  </si>
  <si>
    <t>Működési célú költségvetési támogatások és kiegészítő támogatások</t>
  </si>
  <si>
    <t>0911   Önkormányzatok működési támogatása</t>
  </si>
  <si>
    <t>0916071</t>
  </si>
  <si>
    <t>Egyéb működési célú támogatások bevételei államháztartáson belülről-helyi önkormányzatok és költségvetési szerveik</t>
  </si>
  <si>
    <t>09161</t>
  </si>
  <si>
    <t>Egyéb működési célú támogatások bevételei államháztartáson belülről</t>
  </si>
  <si>
    <t>0916   Egyéb működési célú támogatások bevételei ÁH-on belülről</t>
  </si>
  <si>
    <t>093432</t>
  </si>
  <si>
    <t>Magánszemélyek kommunális adója</t>
  </si>
  <si>
    <t>09351071</t>
  </si>
  <si>
    <t>Állandó jelleggel végzett iparűzési tevékenység után fizetett helyi adó</t>
  </si>
  <si>
    <t>0935411</t>
  </si>
  <si>
    <t>Belföldi gépjárművek adójának  a helyi önkormányzatot megillető része</t>
  </si>
  <si>
    <t>0936172</t>
  </si>
  <si>
    <t>Késedelmi és önellenőrzési pótlék</t>
  </si>
  <si>
    <t>093   Közhatalmi bevételek</t>
  </si>
  <si>
    <t>094022</t>
  </si>
  <si>
    <t>Szolgáltatások ellenértéke</t>
  </si>
  <si>
    <t>094041</t>
  </si>
  <si>
    <t>Tulajdonosi bevételek</t>
  </si>
  <si>
    <t>094051</t>
  </si>
  <si>
    <t>Ellátási díjak</t>
  </si>
  <si>
    <t>094061</t>
  </si>
  <si>
    <t>Kiszámlázott általános forgalmi adó</t>
  </si>
  <si>
    <t>094071</t>
  </si>
  <si>
    <t>Általános forgalmi adó visszatérítése</t>
  </si>
  <si>
    <t>094082</t>
  </si>
  <si>
    <t>Kamatbevételek</t>
  </si>
  <si>
    <t>094111</t>
  </si>
  <si>
    <t>0941142</t>
  </si>
  <si>
    <t>1 és 2 forintos érmék forgalomból történő kivonása miatti kerekítési különbözet</t>
  </si>
  <si>
    <t>094   Működési bevételek</t>
  </si>
  <si>
    <t>095211</t>
  </si>
  <si>
    <t>Ingatlan értékesítés</t>
  </si>
  <si>
    <t>09641</t>
  </si>
  <si>
    <t>Működési célú visszatérítendő támogatások, kölcsönök visszatérülése államháztartáson kívülről</t>
  </si>
  <si>
    <t>0952 Felhalmozási bevételek</t>
  </si>
  <si>
    <t>0981311</t>
  </si>
  <si>
    <t>Előző év költségvetési maradványának igénybevétele</t>
  </si>
  <si>
    <t>Bevételek összesen</t>
  </si>
  <si>
    <t>011130 - Önkormányzatok és önkormányzati hivatalok jogalkotó és általános igazgatási tevékenysége</t>
  </si>
  <si>
    <t>013320 - Köztemető-fenntartás és -működtetés</t>
  </si>
  <si>
    <t>052020 - Szennyvíz gyűjtése, tisztítása, elhelyezése</t>
  </si>
  <si>
    <t>074031 - Család és nővédelmi egészségügyi gondozás</t>
  </si>
  <si>
    <t>096015 - Gyermekétkeztetés köznevelési intézményben</t>
  </si>
  <si>
    <t>I/3. számú melléklet</t>
  </si>
  <si>
    <t>05110111</t>
  </si>
  <si>
    <t>Köztisztviselők,közalkalmazottak bére</t>
  </si>
  <si>
    <t>0511091</t>
  </si>
  <si>
    <t>Közlekedési költségtérítés</t>
  </si>
  <si>
    <t>0511101</t>
  </si>
  <si>
    <t>Egyéb költségtérítések</t>
  </si>
  <si>
    <t>0511131</t>
  </si>
  <si>
    <t>Foglalkoztatottak egyéb személyi juttatásai</t>
  </si>
  <si>
    <t>051211</t>
  </si>
  <si>
    <t>Választott tisztségviselők juttatásai</t>
  </si>
  <si>
    <t>051221</t>
  </si>
  <si>
    <t>Munkavégzésre irányuló egyéb jogviszonyban nem saját foglalkoztatottnak fizetett juttatások</t>
  </si>
  <si>
    <t>0512361</t>
  </si>
  <si>
    <t>Reprezentáció, üzleti ajándék</t>
  </si>
  <si>
    <t>05211</t>
  </si>
  <si>
    <t>Szociális hozzájárulási adó</t>
  </si>
  <si>
    <t>053111</t>
  </si>
  <si>
    <t>Szakmai anyagok beszerzése</t>
  </si>
  <si>
    <t>053121</t>
  </si>
  <si>
    <t>Üzemeltetési anyagok beszerzése</t>
  </si>
  <si>
    <t>0532111</t>
  </si>
  <si>
    <t>0532211</t>
  </si>
  <si>
    <t>Telefon, telefax, telex, mobíl díj</t>
  </si>
  <si>
    <t>053311</t>
  </si>
  <si>
    <t>Közüzemidíjak</t>
  </si>
  <si>
    <t>053321</t>
  </si>
  <si>
    <t>Vásárolt élelmezés</t>
  </si>
  <si>
    <t>053331</t>
  </si>
  <si>
    <t>Bérleti és lízing díjak</t>
  </si>
  <si>
    <t>053341</t>
  </si>
  <si>
    <t>Karbantartási, kisjavítási szolgáltatások</t>
  </si>
  <si>
    <t>053361</t>
  </si>
  <si>
    <t>Szakmai tevékenységet segítő szolgáltatások</t>
  </si>
  <si>
    <t>053371</t>
  </si>
  <si>
    <t>Egyéb szolgáltatások</t>
  </si>
  <si>
    <t>0534111</t>
  </si>
  <si>
    <t>Foglalkoztatottak kiküldetései</t>
  </si>
  <si>
    <t>053511</t>
  </si>
  <si>
    <t>Műk-i célú előzetesen felszámított áfa</t>
  </si>
  <si>
    <t>053521</t>
  </si>
  <si>
    <t>Fizetendő általános forgalmi adó</t>
  </si>
  <si>
    <t>053531</t>
  </si>
  <si>
    <t>Kamatkiadások</t>
  </si>
  <si>
    <t>053551</t>
  </si>
  <si>
    <t>Egyéb dologi kiadások</t>
  </si>
  <si>
    <t>054831</t>
  </si>
  <si>
    <t>Egyéb, Önkormányzat rendeletében megállapított juttatás</t>
  </si>
  <si>
    <t>054851</t>
  </si>
  <si>
    <t>055061</t>
  </si>
  <si>
    <t>0550211</t>
  </si>
  <si>
    <t>A helyi önkormányzatok előző évi elszámolásából származó kiadások</t>
  </si>
  <si>
    <t>Egyéb működési célú támogatások ÁH-on belülre</t>
  </si>
  <si>
    <t>055081</t>
  </si>
  <si>
    <t>Működési célú visszatérítendő támogatások, kölcsönök nyújtása államháztartáson kívülre</t>
  </si>
  <si>
    <t>055121</t>
  </si>
  <si>
    <t>Egyéb működési célú támogatások ÁH-on kívülre</t>
  </si>
  <si>
    <t>05612</t>
  </si>
  <si>
    <t>Immateriális javak beszerzése, létesítése</t>
  </si>
  <si>
    <t>05621</t>
  </si>
  <si>
    <t>Ingatlanok beszerzése, létesítése</t>
  </si>
  <si>
    <t>05631</t>
  </si>
  <si>
    <t>Informatikai eszközök beszerzése, létesítése</t>
  </si>
  <si>
    <t>05641</t>
  </si>
  <si>
    <t>Egyéb tárgyi eszközök beszerzése, létesítése</t>
  </si>
  <si>
    <t>05671</t>
  </si>
  <si>
    <t>Beruházási célú előzetesen felszámított áfa</t>
  </si>
  <si>
    <t>05711</t>
  </si>
  <si>
    <t>Ingatlanok felújítása</t>
  </si>
  <si>
    <t>05731</t>
  </si>
  <si>
    <t>Egyéb tárgyi eszközök felújítása</t>
  </si>
  <si>
    <t>05741</t>
  </si>
  <si>
    <t>Felújítási célú előzetesen felszámított áfa</t>
  </si>
  <si>
    <t>Fejlesztések</t>
  </si>
  <si>
    <t>Államháztartáson belüli megelőlegezések visszafizetése</t>
  </si>
  <si>
    <t>059151</t>
  </si>
  <si>
    <t>Központi, irányító szervi támogatás folyósítása</t>
  </si>
  <si>
    <t>Tartalékok (általános)</t>
  </si>
  <si>
    <t>Tartalékok (elköt.pénzm..terh.)</t>
  </si>
  <si>
    <t>Kiadások összesen</t>
  </si>
  <si>
    <t>016080 - Kiemelt állami és önkormányzati rendezvények</t>
  </si>
  <si>
    <t>045160 - Közutak, hidak, alagutak üzemeltetése, fenntartása</t>
  </si>
  <si>
    <t>064010 - Közvilágítás</t>
  </si>
  <si>
    <t>066020 - Város-, községgazdálkodási egyéb szolgáltatások</t>
  </si>
  <si>
    <t>104037 - Intézményen kívüli gyermekétkeztetés</t>
  </si>
  <si>
    <t>Informatikai szolgáltatások igénybevétele</t>
  </si>
  <si>
    <t>Kiadások kormányati funkciók (COFOG) szerinti bontásban (összesítő)</t>
  </si>
  <si>
    <t>Kormányzati funkció (COFOG)</t>
  </si>
  <si>
    <t>Bér</t>
  </si>
  <si>
    <t>Járulék</t>
  </si>
  <si>
    <t>Dologi kiadás</t>
  </si>
  <si>
    <t>107060 - Egyéb szociális pénzbeni és természetbeni ellátások</t>
  </si>
  <si>
    <t>Önkormányzat összesen:</t>
  </si>
  <si>
    <t>Tárgyévi működési bevételek</t>
  </si>
  <si>
    <t>098141</t>
  </si>
  <si>
    <t>Államháztartáson belüli megelőlegezések teljesítése</t>
  </si>
  <si>
    <t>Államháztartáson belüli megelőlegezés</t>
  </si>
  <si>
    <t>%</t>
  </si>
  <si>
    <t>Kiadások visszatérítései</t>
  </si>
  <si>
    <t>097533</t>
  </si>
  <si>
    <t>Egyéb felhalmozási c. átvett pénzeszk.</t>
  </si>
  <si>
    <t>Piliscsév Község Önkormányzata</t>
  </si>
  <si>
    <t>05831</t>
  </si>
  <si>
    <t>Központi költségvetési szervnek felhalmozási célú visszatérítendő támogatás, kölcsön törlesztés kiadásai</t>
  </si>
  <si>
    <t>0511041</t>
  </si>
  <si>
    <t>Készenléti, ügyeleti, helyettesítési díj, túlóra</t>
  </si>
  <si>
    <t>0511071</t>
  </si>
  <si>
    <t>074032 - Ifjúság-egészségügyi gondozás</t>
  </si>
  <si>
    <t>082091 - Közművelődés - közösségi és társadalmi részvétel fejlesztése</t>
  </si>
  <si>
    <t>104035 - Gyermekétkeztetés bölcsődében, fogyatékosok nappali intézményében</t>
  </si>
  <si>
    <t>Köztemetés (Szoc.tv. 48.§)</t>
  </si>
  <si>
    <t>094031</t>
  </si>
  <si>
    <t>Közvetített szolgáltatások ellenértéke</t>
  </si>
  <si>
    <t>09741</t>
  </si>
  <si>
    <t>091161</t>
  </si>
  <si>
    <t>09251</t>
  </si>
  <si>
    <t>Béren kívüli juttatások</t>
  </si>
  <si>
    <t>053351</t>
  </si>
  <si>
    <t>Közvetített szolgáltatások Áht-on kívülre</t>
  </si>
  <si>
    <t>Települési támogatás [Szoctv. 45.§]</t>
  </si>
  <si>
    <t>054871</t>
  </si>
  <si>
    <t>09355011</t>
  </si>
  <si>
    <t>Tartózkodás után fizetett idegenforgalmi adó</t>
  </si>
  <si>
    <t>Felhalm.c. kölcsön visszatérülése</t>
  </si>
  <si>
    <t>0925   Felhalmozási célú önkormányzati támogatások</t>
  </si>
  <si>
    <t>013350 - Az önkormányzati vagyonnal való gazdálkoással kapcsolatos feladatok</t>
  </si>
  <si>
    <t>041233 - Hosszabb időtartamú közfoglalkoztatás</t>
  </si>
  <si>
    <t>041236 - Országos közfoglalkoztatási program</t>
  </si>
  <si>
    <t>104042 - Család- és gyermekjóléti szolgáltatások</t>
  </si>
  <si>
    <t>Változás</t>
  </si>
  <si>
    <t>0511061</t>
  </si>
  <si>
    <t>Jubileumi jutalom</t>
  </si>
  <si>
    <t>092131</t>
  </si>
  <si>
    <t>2020. eredeti EI</t>
  </si>
  <si>
    <t>2020. évi költségvetés I. számú előirányzat módosítása</t>
  </si>
  <si>
    <t>2020.I.sz. mód.</t>
  </si>
  <si>
    <t>II.sz. EI módosítás</t>
  </si>
  <si>
    <t>Felhalmozási célú önkormányzati támogatások teljesítése (Vis Maior pályázaton elnyert összeg)</t>
  </si>
  <si>
    <t>III.sz. EI módosítás</t>
  </si>
  <si>
    <t>05861</t>
  </si>
  <si>
    <t>Háztartásoknak felhalmozási célú visszatérítendő támogatás, kölcsön nyújtás kiadásai</t>
  </si>
  <si>
    <t>05506071</t>
  </si>
  <si>
    <t>Egyéb működési célú támogatások államháztartáson belülre-helyi önkormányzatok és költségvetési szerveik</t>
  </si>
  <si>
    <t>05721</t>
  </si>
  <si>
    <t>Informatikai eszközök felújítása</t>
  </si>
  <si>
    <t>09651</t>
  </si>
  <si>
    <t>Háztartásoktól működési célú átvett pénzeszközök bevételei</t>
  </si>
  <si>
    <t>Egyéb felhalmozási célú kiadások</t>
  </si>
  <si>
    <t>0511031</t>
  </si>
  <si>
    <t>2022. évi költségvetés III. sz. EI módosítása</t>
  </si>
  <si>
    <t>2022.III.sz. EI módosítás</t>
  </si>
  <si>
    <t>2022. évi eredeti EI</t>
  </si>
  <si>
    <t>2022.II. sz. EI mód.</t>
  </si>
  <si>
    <t>2022.III. sz. EI mód.</t>
  </si>
  <si>
    <t>2022.II.sz. EI mód.</t>
  </si>
  <si>
    <t>2022.III.sz. EI mód.</t>
  </si>
  <si>
    <t>2022. évi  költségvetés III. sz. EI módosítása</t>
  </si>
  <si>
    <t>Céljuttatás, projektprémium</t>
  </si>
  <si>
    <t>2022.II.sz. EI módosítás</t>
  </si>
  <si>
    <t>094101</t>
  </si>
  <si>
    <t>Biztosító által fizetett kártérítés</t>
  </si>
  <si>
    <t>Elszámolásból származó bevételek</t>
  </si>
  <si>
    <t>Fejezeti kezelésű EI-tól EU-s programok és azok hazai társfinanszírozása miatt felhalmozási célú támogatások bevételei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</si>
</sst>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,_F_t_-;\-* #,##0.00,_F_t_-;_-* \-??\ _F_t_-;_-@_-"/>
    <numFmt numFmtId="165" formatCode="_-* #,##0,_F_t_-;\-* #,##0,_F_t_-;_-* \-??\ _F_t_-;_-@_-"/>
    <numFmt numFmtId="166" formatCode="_-* #,##0.00,&quot;Ft&quot;_-;\-* #,##0.00,&quot;Ft&quot;_-;_-* \-??&quot; Ft&quot;_-;_-@_-"/>
    <numFmt numFmtId="167" formatCode="_-* #,##0,&quot;Ft&quot;_-;\-* #,##0,&quot;Ft&quot;_-;_-* \-??&quot; Ft&quot;_-;_-@_-"/>
  </numFmts>
  <fonts count="29" x14ac:knownFonts="1">
    <font>
      <sz val="10"/>
      <name val="Arial"/>
      <family val="2"/>
      <charset val="1"/>
    </font>
    <font>
      <sz val="11"/>
      <name val="Traditional Arabic"/>
      <family val="1"/>
      <charset val="1"/>
    </font>
    <font>
      <b/>
      <sz val="11"/>
      <name val="Traditional Arabic"/>
      <family val="1"/>
      <charset val="1"/>
    </font>
    <font>
      <i/>
      <sz val="11"/>
      <name val="Traditional Arabic"/>
      <family val="1"/>
      <charset val="1"/>
    </font>
    <font>
      <b/>
      <i/>
      <sz val="11"/>
      <name val="Traditional Arabic"/>
      <family val="1"/>
      <charset val="1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1"/>
    </font>
    <font>
      <b/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1"/>
    </font>
    <font>
      <sz val="10"/>
      <color rgb="FFFF0000"/>
      <name val="Arial"/>
      <family val="2"/>
      <charset val="1"/>
    </font>
    <font>
      <b/>
      <sz val="12"/>
      <name val="Times New Roman"/>
      <family val="1"/>
      <charset val="238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rgb="FF333333"/>
      <name val="Verdana"/>
      <family val="2"/>
      <charset val="238"/>
    </font>
    <font>
      <i/>
      <sz val="10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b/>
      <sz val="8"/>
      <name val="Times New Roman"/>
      <family val="1"/>
      <charset val="238"/>
    </font>
    <font>
      <i/>
      <sz val="8"/>
      <name val="Arial"/>
      <family val="2"/>
      <charset val="238"/>
    </font>
    <font>
      <i/>
      <sz val="8"/>
      <name val="Times New Roman"/>
      <family val="1"/>
      <charset val="1"/>
    </font>
    <font>
      <i/>
      <sz val="8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i/>
      <sz val="11"/>
      <name val="Traditional Arabic"/>
      <family val="1"/>
    </font>
    <font>
      <sz val="9"/>
      <color rgb="FF333333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E699"/>
        <bgColor rgb="FFFFFF99"/>
      </patternFill>
    </fill>
    <fill>
      <patternFill patternType="solid">
        <fgColor rgb="FFDEEBF7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F8CBAD"/>
      </patternFill>
    </fill>
    <fill>
      <patternFill patternType="solid">
        <fgColor rgb="FFFAC090"/>
        <bgColor rgb="FFFFCC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9DC3E6"/>
        <bgColor rgb="FF8FAADC"/>
      </patternFill>
    </fill>
    <fill>
      <patternFill patternType="solid">
        <fgColor rgb="FFBDD7EE"/>
        <bgColor rgb="FF9DC3E6"/>
      </patternFill>
    </fill>
    <fill>
      <patternFill patternType="solid">
        <fgColor rgb="FFCCFFFF"/>
        <bgColor rgb="FFCCFFCC"/>
      </patternFill>
    </fill>
  </fills>
  <borders count="7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164" fontId="26" fillId="0" borderId="0" applyBorder="0">
      <protection locked="0"/>
    </xf>
    <xf numFmtId="166" fontId="16" fillId="0" borderId="0" applyBorder="0" applyProtection="0"/>
    <xf numFmtId="9" fontId="26" fillId="0" borderId="0" applyBorder="0">
      <protection locked="0"/>
    </xf>
  </cellStyleXfs>
  <cellXfs count="288">
    <xf numFmtId="0" fontId="0" fillId="0" borderId="0" xfId="0"/>
    <xf numFmtId="0" fontId="1" fillId="0" borderId="0" xfId="0" applyFont="1"/>
    <xf numFmtId="0" fontId="2" fillId="2" borderId="0" xfId="0" applyFont="1" applyFill="1"/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/>
    </xf>
    <xf numFmtId="0" fontId="1" fillId="3" borderId="10" xfId="0" applyFont="1" applyFill="1" applyBorder="1"/>
    <xf numFmtId="165" fontId="26" fillId="0" borderId="11" xfId="1" applyNumberFormat="1" applyBorder="1">
      <protection locked="0"/>
    </xf>
    <xf numFmtId="165" fontId="26" fillId="0" borderId="9" xfId="1" applyNumberFormat="1" applyBorder="1">
      <protection locked="0"/>
    </xf>
    <xf numFmtId="49" fontId="3" fillId="4" borderId="10" xfId="3" applyNumberFormat="1" applyFont="1" applyFill="1" applyBorder="1" applyAlignment="1" applyProtection="1">
      <alignment horizontal="center"/>
    </xf>
    <xf numFmtId="3" fontId="1" fillId="4" borderId="11" xfId="0" applyNumberFormat="1" applyFont="1" applyFill="1" applyBorder="1"/>
    <xf numFmtId="165" fontId="26" fillId="0" borderId="12" xfId="1" applyNumberFormat="1" applyBorder="1">
      <protection locked="0"/>
    </xf>
    <xf numFmtId="165" fontId="26" fillId="0" borderId="13" xfId="1" applyNumberFormat="1" applyBorder="1">
      <protection locked="0"/>
    </xf>
    <xf numFmtId="165" fontId="26" fillId="0" borderId="14" xfId="1" applyNumberFormat="1" applyBorder="1">
      <protection locked="0"/>
    </xf>
    <xf numFmtId="49" fontId="3" fillId="3" borderId="12" xfId="0" applyNumberFormat="1" applyFont="1" applyFill="1" applyBorder="1" applyAlignment="1">
      <alignment horizontal="center"/>
    </xf>
    <xf numFmtId="0" fontId="1" fillId="3" borderId="15" xfId="0" applyFont="1" applyFill="1" applyBorder="1"/>
    <xf numFmtId="49" fontId="3" fillId="4" borderId="15" xfId="3" applyNumberFormat="1" applyFont="1" applyFill="1" applyBorder="1" applyAlignment="1" applyProtection="1">
      <alignment horizontal="center"/>
    </xf>
    <xf numFmtId="3" fontId="1" fillId="4" borderId="16" xfId="0" applyNumberFormat="1" applyFont="1" applyFill="1" applyBorder="1"/>
    <xf numFmtId="49" fontId="3" fillId="3" borderId="17" xfId="0" applyNumberFormat="1" applyFont="1" applyFill="1" applyBorder="1" applyAlignment="1">
      <alignment horizontal="center"/>
    </xf>
    <xf numFmtId="0" fontId="1" fillId="3" borderId="18" xfId="0" applyFont="1" applyFill="1" applyBorder="1"/>
    <xf numFmtId="165" fontId="26" fillId="0" borderId="19" xfId="1" applyNumberFormat="1" applyBorder="1">
      <protection locked="0"/>
    </xf>
    <xf numFmtId="165" fontId="26" fillId="0" borderId="17" xfId="1" applyNumberFormat="1" applyBorder="1">
      <protection locked="0"/>
    </xf>
    <xf numFmtId="49" fontId="3" fillId="4" borderId="18" xfId="3" applyNumberFormat="1" applyFont="1" applyFill="1" applyBorder="1" applyAlignment="1" applyProtection="1">
      <alignment horizontal="center"/>
    </xf>
    <xf numFmtId="3" fontId="1" fillId="4" borderId="19" xfId="0" applyNumberFormat="1" applyFont="1" applyFill="1" applyBorder="1"/>
    <xf numFmtId="165" fontId="26" fillId="0" borderId="20" xfId="1" applyNumberFormat="1" applyBorder="1">
      <protection locked="0"/>
    </xf>
    <xf numFmtId="165" fontId="26" fillId="0" borderId="21" xfId="1" applyNumberFormat="1" applyBorder="1">
      <protection locked="0"/>
    </xf>
    <xf numFmtId="49" fontId="4" fillId="3" borderId="1" xfId="0" applyNumberFormat="1" applyFont="1" applyFill="1" applyBorder="1" applyAlignment="1">
      <alignment horizontal="center"/>
    </xf>
    <xf numFmtId="0" fontId="2" fillId="3" borderId="22" xfId="0" applyFont="1" applyFill="1" applyBorder="1"/>
    <xf numFmtId="3" fontId="2" fillId="4" borderId="3" xfId="0" applyNumberFormat="1" applyFont="1" applyFill="1" applyBorder="1" applyAlignment="1">
      <alignment horizontal="right"/>
    </xf>
    <xf numFmtId="3" fontId="2" fillId="4" borderId="4" xfId="0" applyNumberFormat="1" applyFont="1" applyFill="1" applyBorder="1"/>
    <xf numFmtId="165" fontId="26" fillId="0" borderId="2" xfId="1" applyNumberFormat="1" applyBorder="1">
      <protection locked="0"/>
    </xf>
    <xf numFmtId="49" fontId="3" fillId="3" borderId="24" xfId="0" applyNumberFormat="1" applyFont="1" applyFill="1" applyBorder="1" applyAlignment="1">
      <alignment horizontal="center"/>
    </xf>
    <xf numFmtId="49" fontId="3" fillId="4" borderId="10" xfId="0" applyNumberFormat="1" applyFont="1" applyFill="1" applyBorder="1" applyAlignment="1">
      <alignment horizontal="center"/>
    </xf>
    <xf numFmtId="165" fontId="26" fillId="0" borderId="25" xfId="1" applyNumberFormat="1" applyBorder="1">
      <protection locked="0"/>
    </xf>
    <xf numFmtId="165" fontId="26" fillId="0" borderId="26" xfId="1" applyNumberFormat="1" applyBorder="1">
      <protection locked="0"/>
    </xf>
    <xf numFmtId="0" fontId="0" fillId="2" borderId="0" xfId="0" applyFill="1"/>
    <xf numFmtId="3" fontId="1" fillId="4" borderId="29" xfId="0" applyNumberFormat="1" applyFont="1" applyFill="1" applyBorder="1"/>
    <xf numFmtId="165" fontId="26" fillId="0" borderId="31" xfId="1" applyNumberFormat="1" applyBorder="1">
      <protection locked="0"/>
    </xf>
    <xf numFmtId="49" fontId="3" fillId="4" borderId="20" xfId="0" applyNumberFormat="1" applyFont="1" applyFill="1" applyBorder="1" applyAlignment="1">
      <alignment horizontal="center" vertical="center"/>
    </xf>
    <xf numFmtId="49" fontId="4" fillId="3" borderId="34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 vertical="center"/>
    </xf>
    <xf numFmtId="3" fontId="1" fillId="0" borderId="0" xfId="3" applyNumberFormat="1" applyFont="1" applyBorder="1" applyProtection="1"/>
    <xf numFmtId="49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49" fontId="9" fillId="0" borderId="41" xfId="0" applyNumberFormat="1" applyFont="1" applyBorder="1" applyAlignment="1">
      <alignment vertical="center" wrapText="1" shrinkToFit="1"/>
    </xf>
    <xf numFmtId="49" fontId="9" fillId="0" borderId="42" xfId="0" applyNumberFormat="1" applyFont="1" applyBorder="1" applyAlignment="1">
      <alignment vertical="center" wrapText="1" shrinkToFit="1"/>
    </xf>
    <xf numFmtId="3" fontId="9" fillId="0" borderId="42" xfId="0" applyNumberFormat="1" applyFont="1" applyBorder="1" applyAlignment="1">
      <alignment vertical="center" wrapText="1" shrinkToFit="1"/>
    </xf>
    <xf numFmtId="49" fontId="9" fillId="0" borderId="27" xfId="0" applyNumberFormat="1" applyFont="1" applyBorder="1" applyAlignment="1">
      <alignment vertical="center" wrapText="1" shrinkToFit="1"/>
    </xf>
    <xf numFmtId="49" fontId="9" fillId="0" borderId="28" xfId="0" applyNumberFormat="1" applyFont="1" applyBorder="1" applyAlignment="1">
      <alignment vertical="center" wrapText="1" shrinkToFit="1"/>
    </xf>
    <xf numFmtId="49" fontId="9" fillId="0" borderId="32" xfId="0" applyNumberFormat="1" applyFont="1" applyBorder="1" applyAlignment="1">
      <alignment vertical="center" wrapText="1" shrinkToFit="1"/>
    </xf>
    <xf numFmtId="49" fontId="9" fillId="0" borderId="33" xfId="0" applyNumberFormat="1" applyFont="1" applyBorder="1" applyAlignment="1">
      <alignment vertical="center" wrapText="1" shrinkToFit="1"/>
    </xf>
    <xf numFmtId="3" fontId="10" fillId="5" borderId="45" xfId="0" applyNumberFormat="1" applyFont="1" applyFill="1" applyBorder="1" applyAlignment="1">
      <alignment vertical="center" wrapText="1" shrinkToFit="1"/>
    </xf>
    <xf numFmtId="3" fontId="12" fillId="5" borderId="45" xfId="0" applyNumberFormat="1" applyFont="1" applyFill="1" applyBorder="1" applyAlignment="1">
      <alignment vertical="center" wrapText="1" shrinkToFit="1"/>
    </xf>
    <xf numFmtId="0" fontId="13" fillId="0" borderId="0" xfId="0" applyFont="1"/>
    <xf numFmtId="49" fontId="9" fillId="0" borderId="34" xfId="0" applyNumberFormat="1" applyFont="1" applyBorder="1" applyAlignment="1">
      <alignment vertical="center" wrapText="1" shrinkToFit="1"/>
    </xf>
    <xf numFmtId="49" fontId="9" fillId="0" borderId="35" xfId="0" applyNumberFormat="1" applyFont="1" applyBorder="1" applyAlignment="1">
      <alignment vertical="center" wrapText="1" shrinkToFit="1"/>
    </xf>
    <xf numFmtId="49" fontId="12" fillId="5" borderId="44" xfId="0" applyNumberFormat="1" applyFont="1" applyFill="1" applyBorder="1" applyAlignment="1">
      <alignment vertical="center" wrapText="1" shrinkToFit="1"/>
    </xf>
    <xf numFmtId="49" fontId="12" fillId="5" borderId="45" xfId="0" applyNumberFormat="1" applyFont="1" applyFill="1" applyBorder="1" applyAlignment="1">
      <alignment vertical="center" wrapText="1" shrinkToFit="1"/>
    </xf>
    <xf numFmtId="3" fontId="12" fillId="3" borderId="45" xfId="0" applyNumberFormat="1" applyFont="1" applyFill="1" applyBorder="1" applyAlignment="1">
      <alignment vertical="center" wrapText="1" shrinkToFit="1"/>
    </xf>
    <xf numFmtId="3" fontId="15" fillId="6" borderId="52" xfId="0" applyNumberFormat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167" fontId="16" fillId="0" borderId="0" xfId="2" applyNumberFormat="1" applyBorder="1" applyProtection="1"/>
    <xf numFmtId="0" fontId="19" fillId="0" borderId="0" xfId="0" applyFont="1"/>
    <xf numFmtId="0" fontId="7" fillId="0" borderId="0" xfId="0" applyFont="1"/>
    <xf numFmtId="0" fontId="22" fillId="0" borderId="0" xfId="0" applyFont="1" applyAlignment="1">
      <alignment horizontal="right"/>
    </xf>
    <xf numFmtId="3" fontId="23" fillId="0" borderId="57" xfId="0" applyNumberFormat="1" applyFont="1" applyBorder="1" applyAlignment="1">
      <alignment vertical="center" wrapText="1" shrinkToFit="1"/>
    </xf>
    <xf numFmtId="3" fontId="24" fillId="0" borderId="0" xfId="0" applyNumberFormat="1" applyFont="1"/>
    <xf numFmtId="3" fontId="10" fillId="8" borderId="45" xfId="0" applyNumberFormat="1" applyFont="1" applyFill="1" applyBorder="1" applyAlignment="1">
      <alignment vertical="center" wrapText="1" shrinkToFit="1"/>
    </xf>
    <xf numFmtId="0" fontId="25" fillId="0" borderId="0" xfId="0" applyFont="1"/>
    <xf numFmtId="3" fontId="22" fillId="0" borderId="0" xfId="0" applyNumberFormat="1" applyFont="1"/>
    <xf numFmtId="49" fontId="10" fillId="8" borderId="48" xfId="0" applyNumberFormat="1" applyFont="1" applyFill="1" applyBorder="1" applyAlignment="1">
      <alignment horizontal="left" vertical="center" wrapText="1" shrinkToFit="1"/>
    </xf>
    <xf numFmtId="49" fontId="10" fillId="8" borderId="46" xfId="0" applyNumberFormat="1" applyFont="1" applyFill="1" applyBorder="1" applyAlignment="1">
      <alignment horizontal="left" vertical="center" wrapText="1" shrinkToFit="1"/>
    </xf>
    <xf numFmtId="49" fontId="10" fillId="8" borderId="48" xfId="0" applyNumberFormat="1" applyFont="1" applyFill="1" applyBorder="1" applyAlignment="1">
      <alignment vertical="center" wrapText="1" shrinkToFit="1"/>
    </xf>
    <xf numFmtId="49" fontId="10" fillId="8" borderId="46" xfId="0" applyNumberFormat="1" applyFont="1" applyFill="1" applyBorder="1" applyAlignment="1">
      <alignment vertical="center" wrapText="1" shrinkToFit="1"/>
    </xf>
    <xf numFmtId="49" fontId="10" fillId="8" borderId="44" xfId="0" applyNumberFormat="1" applyFont="1" applyFill="1" applyBorder="1" applyAlignment="1">
      <alignment vertical="center" wrapText="1" shrinkToFit="1"/>
    </xf>
    <xf numFmtId="49" fontId="10" fillId="8" borderId="58" xfId="0" applyNumberFormat="1" applyFont="1" applyFill="1" applyBorder="1" applyAlignment="1">
      <alignment vertical="center" wrapText="1" shrinkToFit="1"/>
    </xf>
    <xf numFmtId="49" fontId="10" fillId="8" borderId="60" xfId="0" applyNumberFormat="1" applyFont="1" applyFill="1" applyBorder="1" applyAlignment="1">
      <alignment vertical="center" wrapText="1" shrinkToFit="1"/>
    </xf>
    <xf numFmtId="49" fontId="10" fillId="8" borderId="61" xfId="0" applyNumberFormat="1" applyFont="1" applyFill="1" applyBorder="1" applyAlignment="1">
      <alignment vertical="center" wrapText="1" shrinkToFit="1"/>
    </xf>
    <xf numFmtId="165" fontId="26" fillId="0" borderId="27" xfId="1" applyNumberFormat="1" applyBorder="1">
      <protection locked="0"/>
    </xf>
    <xf numFmtId="165" fontId="26" fillId="0" borderId="60" xfId="1" applyNumberFormat="1" applyBorder="1">
      <protection locked="0"/>
    </xf>
    <xf numFmtId="165" fontId="26" fillId="0" borderId="38" xfId="1" applyNumberFormat="1" applyBorder="1">
      <protection locked="0"/>
    </xf>
    <xf numFmtId="165" fontId="26" fillId="0" borderId="32" xfId="1" applyNumberFormat="1" applyBorder="1">
      <protection locked="0"/>
    </xf>
    <xf numFmtId="165" fontId="26" fillId="0" borderId="62" xfId="1" applyNumberFormat="1" applyBorder="1">
      <protection locked="0"/>
    </xf>
    <xf numFmtId="165" fontId="26" fillId="0" borderId="47" xfId="1" applyNumberFormat="1" applyBorder="1">
      <protection locked="0"/>
    </xf>
    <xf numFmtId="3" fontId="16" fillId="0" borderId="0" xfId="1" applyNumberFormat="1" applyFont="1" applyBorder="1" applyAlignment="1">
      <alignment vertical="center" readingOrder="1"/>
      <protection locked="0"/>
    </xf>
    <xf numFmtId="3" fontId="17" fillId="0" borderId="0" xfId="0" applyNumberFormat="1" applyFont="1"/>
    <xf numFmtId="165" fontId="1" fillId="0" borderId="0" xfId="0" applyNumberFormat="1" applyFont="1"/>
    <xf numFmtId="3" fontId="7" fillId="0" borderId="0" xfId="0" applyNumberFormat="1" applyFont="1"/>
    <xf numFmtId="49" fontId="27" fillId="3" borderId="27" xfId="0" applyNumberFormat="1" applyFont="1" applyFill="1" applyBorder="1" applyAlignment="1">
      <alignment horizontal="center"/>
    </xf>
    <xf numFmtId="165" fontId="17" fillId="0" borderId="2" xfId="1" applyNumberFormat="1" applyFont="1" applyBorder="1">
      <protection locked="0"/>
    </xf>
    <xf numFmtId="165" fontId="17" fillId="0" borderId="8" xfId="1" applyNumberFormat="1" applyFont="1" applyBorder="1">
      <protection locked="0"/>
    </xf>
    <xf numFmtId="49" fontId="12" fillId="5" borderId="50" xfId="0" applyNumberFormat="1" applyFont="1" applyFill="1" applyBorder="1" applyAlignment="1">
      <alignment vertical="center" wrapText="1" shrinkToFit="1"/>
    </xf>
    <xf numFmtId="49" fontId="12" fillId="5" borderId="66" xfId="0" applyNumberFormat="1" applyFont="1" applyFill="1" applyBorder="1" applyAlignment="1">
      <alignment vertical="center" wrapText="1" shrinkToFit="1"/>
    </xf>
    <xf numFmtId="0" fontId="5" fillId="0" borderId="0" xfId="0" applyFont="1" applyAlignment="1">
      <alignment horizontal="right"/>
    </xf>
    <xf numFmtId="3" fontId="11" fillId="0" borderId="28" xfId="0" applyNumberFormat="1" applyFont="1" applyBorder="1" applyAlignment="1">
      <alignment vertical="center" wrapText="1" shrinkToFit="1"/>
    </xf>
    <xf numFmtId="3" fontId="11" fillId="0" borderId="42" xfId="0" applyNumberFormat="1" applyFont="1" applyBorder="1" applyAlignment="1">
      <alignment vertical="center" wrapText="1" shrinkToFit="1"/>
    </xf>
    <xf numFmtId="0" fontId="0" fillId="0" borderId="0" xfId="0" applyAlignment="1">
      <alignment horizontal="right"/>
    </xf>
    <xf numFmtId="165" fontId="17" fillId="0" borderId="67" xfId="1" applyNumberFormat="1" applyFont="1" applyBorder="1">
      <protection locked="0"/>
    </xf>
    <xf numFmtId="165" fontId="26" fillId="0" borderId="64" xfId="1" applyNumberFormat="1" applyBorder="1">
      <protection locked="0"/>
    </xf>
    <xf numFmtId="165" fontId="26" fillId="0" borderId="68" xfId="1" applyNumberFormat="1" applyBorder="1">
      <protection locked="0"/>
    </xf>
    <xf numFmtId="165" fontId="17" fillId="0" borderId="69" xfId="1" applyNumberFormat="1" applyFont="1" applyBorder="1">
      <protection locked="0"/>
    </xf>
    <xf numFmtId="0" fontId="1" fillId="3" borderId="54" xfId="0" applyFont="1" applyFill="1" applyBorder="1"/>
    <xf numFmtId="0" fontId="1" fillId="3" borderId="38" xfId="0" applyFont="1" applyFill="1" applyBorder="1"/>
    <xf numFmtId="0" fontId="1" fillId="3" borderId="39" xfId="0" applyFont="1" applyFill="1" applyBorder="1"/>
    <xf numFmtId="165" fontId="26" fillId="0" borderId="15" xfId="1" applyNumberFormat="1" applyBorder="1">
      <protection locked="0"/>
    </xf>
    <xf numFmtId="165" fontId="26" fillId="0" borderId="10" xfId="1" applyNumberFormat="1" applyBorder="1">
      <protection locked="0"/>
    </xf>
    <xf numFmtId="165" fontId="26" fillId="0" borderId="63" xfId="1" applyNumberFormat="1" applyBorder="1">
      <protection locked="0"/>
    </xf>
    <xf numFmtId="165" fontId="26" fillId="0" borderId="37" xfId="1" applyNumberFormat="1" applyBorder="1">
      <protection locked="0"/>
    </xf>
    <xf numFmtId="3" fontId="9" fillId="0" borderId="42" xfId="0" applyNumberFormat="1" applyFont="1" applyBorder="1" applyAlignment="1">
      <alignment horizontal="center" vertical="center" wrapText="1" shrinkToFit="1"/>
    </xf>
    <xf numFmtId="3" fontId="10" fillId="8" borderId="45" xfId="0" applyNumberFormat="1" applyFont="1" applyFill="1" applyBorder="1" applyAlignment="1">
      <alignment horizontal="center" vertical="center" wrapText="1" shrinkToFit="1"/>
    </xf>
    <xf numFmtId="3" fontId="10" fillId="8" borderId="45" xfId="0" applyNumberFormat="1" applyFont="1" applyFill="1" applyBorder="1" applyAlignment="1">
      <alignment horizontal="center"/>
    </xf>
    <xf numFmtId="3" fontId="10" fillId="5" borderId="45" xfId="0" applyNumberFormat="1" applyFont="1" applyFill="1" applyBorder="1" applyAlignment="1">
      <alignment horizontal="center" vertical="center" wrapText="1" shrinkToFit="1"/>
    </xf>
    <xf numFmtId="3" fontId="12" fillId="5" borderId="45" xfId="0" applyNumberFormat="1" applyFont="1" applyFill="1" applyBorder="1" applyAlignment="1">
      <alignment horizontal="center" vertical="center" wrapText="1" shrinkToFit="1"/>
    </xf>
    <xf numFmtId="49" fontId="9" fillId="0" borderId="61" xfId="0" applyNumberFormat="1" applyFont="1" applyBorder="1" applyAlignment="1">
      <alignment vertical="center" wrapText="1" shrinkToFit="1"/>
    </xf>
    <xf numFmtId="0" fontId="8" fillId="6" borderId="35" xfId="0" applyFont="1" applyFill="1" applyBorder="1" applyAlignment="1">
      <alignment horizontal="center" vertical="center" wrapText="1" shrinkToFit="1"/>
    </xf>
    <xf numFmtId="3" fontId="1" fillId="4" borderId="4" xfId="0" applyNumberFormat="1" applyFont="1" applyFill="1" applyBorder="1"/>
    <xf numFmtId="165" fontId="1" fillId="0" borderId="9" xfId="0" applyNumberFormat="1" applyFont="1" applyBorder="1"/>
    <xf numFmtId="165" fontId="1" fillId="0" borderId="12" xfId="0" applyNumberFormat="1" applyFont="1" applyBorder="1"/>
    <xf numFmtId="165" fontId="1" fillId="0" borderId="17" xfId="0" applyNumberFormat="1" applyFont="1" applyBorder="1"/>
    <xf numFmtId="165" fontId="2" fillId="0" borderId="1" xfId="0" applyNumberFormat="1" applyFont="1" applyBorder="1"/>
    <xf numFmtId="165" fontId="1" fillId="0" borderId="37" xfId="0" applyNumberFormat="1" applyFont="1" applyBorder="1"/>
    <xf numFmtId="165" fontId="1" fillId="0" borderId="40" xfId="0" applyNumberFormat="1" applyFont="1" applyBorder="1"/>
    <xf numFmtId="165" fontId="2" fillId="0" borderId="36" xfId="0" applyNumberFormat="1" applyFont="1" applyBorder="1"/>
    <xf numFmtId="165" fontId="2" fillId="0" borderId="2" xfId="0" applyNumberFormat="1" applyFont="1" applyBorder="1"/>
    <xf numFmtId="165" fontId="1" fillId="0" borderId="30" xfId="0" applyNumberFormat="1" applyFont="1" applyBorder="1"/>
    <xf numFmtId="165" fontId="1" fillId="0" borderId="2" xfId="0" applyNumberFormat="1" applyFont="1" applyBorder="1"/>
    <xf numFmtId="3" fontId="9" fillId="0" borderId="42" xfId="0" applyNumberFormat="1" applyFont="1" applyBorder="1" applyAlignment="1">
      <alignment horizontal="right" vertical="center" wrapText="1" shrinkToFit="1"/>
    </xf>
    <xf numFmtId="3" fontId="9" fillId="0" borderId="28" xfId="0" applyNumberFormat="1" applyFont="1" applyBorder="1" applyAlignment="1">
      <alignment horizontal="right" vertical="center" wrapText="1" shrinkToFit="1"/>
    </xf>
    <xf numFmtId="3" fontId="9" fillId="0" borderId="33" xfId="0" applyNumberFormat="1" applyFont="1" applyBorder="1" applyAlignment="1">
      <alignment horizontal="right" vertical="center" wrapText="1" shrinkToFit="1"/>
    </xf>
    <xf numFmtId="3" fontId="9" fillId="0" borderId="35" xfId="0" applyNumberFormat="1" applyFont="1" applyBorder="1" applyAlignment="1">
      <alignment horizontal="right" vertical="center" wrapText="1" shrinkToFit="1"/>
    </xf>
    <xf numFmtId="3" fontId="12" fillId="5" borderId="45" xfId="0" applyNumberFormat="1" applyFont="1" applyFill="1" applyBorder="1" applyAlignment="1">
      <alignment horizontal="right" vertical="center" wrapText="1" shrinkToFit="1"/>
    </xf>
    <xf numFmtId="3" fontId="10" fillId="8" borderId="46" xfId="0" applyNumberFormat="1" applyFont="1" applyFill="1" applyBorder="1" applyAlignment="1">
      <alignment horizontal="right" vertical="center" wrapText="1" shrinkToFit="1"/>
    </xf>
    <xf numFmtId="3" fontId="10" fillId="8" borderId="46" xfId="0" applyNumberFormat="1" applyFont="1" applyFill="1" applyBorder="1" applyAlignment="1">
      <alignment horizontal="right"/>
    </xf>
    <xf numFmtId="3" fontId="10" fillId="8" borderId="59" xfId="0" applyNumberFormat="1" applyFont="1" applyFill="1" applyBorder="1" applyAlignment="1">
      <alignment horizontal="right" vertical="center" wrapText="1" shrinkToFit="1"/>
    </xf>
    <xf numFmtId="3" fontId="10" fillId="8" borderId="58" xfId="0" applyNumberFormat="1" applyFont="1" applyFill="1" applyBorder="1" applyAlignment="1">
      <alignment horizontal="right" vertical="center" wrapText="1" shrinkToFit="1"/>
    </xf>
    <xf numFmtId="3" fontId="10" fillId="8" borderId="60" xfId="0" applyNumberFormat="1" applyFont="1" applyFill="1" applyBorder="1" applyAlignment="1">
      <alignment horizontal="right" vertical="center" wrapText="1" shrinkToFit="1"/>
    </xf>
    <xf numFmtId="3" fontId="10" fillId="8" borderId="62" xfId="0" applyNumberFormat="1" applyFont="1" applyFill="1" applyBorder="1" applyAlignment="1">
      <alignment horizontal="right" vertical="center" wrapText="1" shrinkToFit="1"/>
    </xf>
    <xf numFmtId="49" fontId="11" fillId="0" borderId="55" xfId="0" applyNumberFormat="1" applyFont="1" applyBorder="1" applyAlignment="1">
      <alignment horizontal="left" vertical="center" wrapText="1" shrinkToFit="1"/>
    </xf>
    <xf numFmtId="49" fontId="11" fillId="0" borderId="56" xfId="0" applyNumberFormat="1" applyFont="1" applyBorder="1" applyAlignment="1">
      <alignment horizontal="left" vertical="center" wrapText="1" shrinkToFit="1"/>
    </xf>
    <xf numFmtId="3" fontId="11" fillId="0" borderId="56" xfId="0" applyNumberFormat="1" applyFont="1" applyBorder="1" applyAlignment="1">
      <alignment horizontal="right" vertical="center" wrapText="1" shrinkToFit="1"/>
    </xf>
    <xf numFmtId="49" fontId="11" fillId="0" borderId="41" xfId="0" applyNumberFormat="1" applyFont="1" applyBorder="1" applyAlignment="1">
      <alignment horizontal="left" vertical="center" wrapText="1" shrinkToFit="1"/>
    </xf>
    <xf numFmtId="0" fontId="28" fillId="0" borderId="42" xfId="0" applyFont="1" applyBorder="1" applyAlignment="1" applyProtection="1">
      <alignment vertical="center" wrapText="1"/>
      <protection locked="0"/>
    </xf>
    <xf numFmtId="3" fontId="11" fillId="0" borderId="42" xfId="0" applyNumberFormat="1" applyFont="1" applyBorder="1" applyAlignment="1">
      <alignment horizontal="right" vertical="center" wrapText="1" shrinkToFit="1"/>
    </xf>
    <xf numFmtId="165" fontId="17" fillId="11" borderId="44" xfId="1" applyNumberFormat="1" applyFont="1" applyFill="1" applyBorder="1" applyAlignment="1">
      <alignment horizontal="right" readingOrder="1"/>
      <protection locked="0"/>
    </xf>
    <xf numFmtId="165" fontId="17" fillId="11" borderId="2" xfId="1" applyNumberFormat="1" applyFont="1" applyFill="1" applyBorder="1" applyAlignment="1">
      <alignment horizontal="right" readingOrder="1"/>
      <protection locked="0"/>
    </xf>
    <xf numFmtId="165" fontId="26" fillId="0" borderId="41" xfId="1" applyNumberFormat="1" applyBorder="1">
      <protection locked="0"/>
    </xf>
    <xf numFmtId="165" fontId="26" fillId="0" borderId="72" xfId="1" applyNumberFormat="1" applyBorder="1">
      <protection locked="0"/>
    </xf>
    <xf numFmtId="165" fontId="26" fillId="0" borderId="43" xfId="1" applyNumberFormat="1" applyBorder="1">
      <protection locked="0"/>
    </xf>
    <xf numFmtId="0" fontId="17" fillId="10" borderId="36" xfId="0" applyFont="1" applyFill="1" applyBorder="1" applyAlignment="1">
      <alignment horizontal="center" vertical="center" readingOrder="1"/>
    </xf>
    <xf numFmtId="0" fontId="17" fillId="10" borderId="51" xfId="0" applyFont="1" applyFill="1" applyBorder="1" applyAlignment="1">
      <alignment horizontal="center" vertical="center" readingOrder="1"/>
    </xf>
    <xf numFmtId="0" fontId="17" fillId="10" borderId="53" xfId="0" applyFont="1" applyFill="1" applyBorder="1" applyAlignment="1">
      <alignment horizontal="center" vertical="center" readingOrder="1"/>
    </xf>
    <xf numFmtId="0" fontId="8" fillId="6" borderId="70" xfId="0" applyFont="1" applyFill="1" applyBorder="1" applyAlignment="1">
      <alignment horizontal="center" vertical="center" wrapText="1" shrinkToFit="1"/>
    </xf>
    <xf numFmtId="0" fontId="8" fillId="6" borderId="47" xfId="0" applyFont="1" applyFill="1" applyBorder="1" applyAlignment="1">
      <alignment horizontal="center" vertical="center" wrapText="1" shrinkToFit="1"/>
    </xf>
    <xf numFmtId="3" fontId="10" fillId="8" borderId="49" xfId="0" applyNumberFormat="1" applyFont="1" applyFill="1" applyBorder="1" applyAlignment="1">
      <alignment vertical="center" wrapText="1" shrinkToFit="1"/>
    </xf>
    <xf numFmtId="165" fontId="1" fillId="0" borderId="19" xfId="0" applyNumberFormat="1" applyFont="1" applyBorder="1"/>
    <xf numFmtId="3" fontId="15" fillId="6" borderId="52" xfId="0" applyNumberFormat="1" applyFont="1" applyFill="1" applyBorder="1" applyAlignment="1">
      <alignment horizontal="center" vertical="center"/>
    </xf>
    <xf numFmtId="3" fontId="11" fillId="0" borderId="42" xfId="0" applyNumberFormat="1" applyFont="1" applyBorder="1" applyAlignment="1">
      <alignment horizontal="center" vertical="center" wrapText="1" shrinkToFit="1"/>
    </xf>
    <xf numFmtId="3" fontId="9" fillId="0" borderId="72" xfId="0" applyNumberFormat="1" applyFont="1" applyBorder="1" applyAlignment="1">
      <alignment vertical="center" wrapText="1" shrinkToFit="1"/>
    </xf>
    <xf numFmtId="3" fontId="10" fillId="8" borderId="46" xfId="0" applyNumberFormat="1" applyFont="1" applyFill="1" applyBorder="1" applyAlignment="1">
      <alignment vertical="center" wrapText="1" shrinkToFit="1"/>
    </xf>
    <xf numFmtId="3" fontId="11" fillId="0" borderId="72" xfId="0" applyNumberFormat="1" applyFont="1" applyBorder="1" applyAlignment="1">
      <alignment vertical="center" wrapText="1" shrinkToFit="1"/>
    </xf>
    <xf numFmtId="3" fontId="10" fillId="8" borderId="7" xfId="0" applyNumberFormat="1" applyFont="1" applyFill="1" applyBorder="1" applyAlignment="1">
      <alignment vertical="center" wrapText="1" shrinkToFit="1"/>
    </xf>
    <xf numFmtId="3" fontId="11" fillId="0" borderId="60" xfId="0" applyNumberFormat="1" applyFont="1" applyBorder="1" applyAlignment="1">
      <alignment vertical="center" wrapText="1" shrinkToFit="1"/>
    </xf>
    <xf numFmtId="3" fontId="10" fillId="8" borderId="46" xfId="0" applyNumberFormat="1" applyFont="1" applyFill="1" applyBorder="1"/>
    <xf numFmtId="3" fontId="9" fillId="0" borderId="10" xfId="0" applyNumberFormat="1" applyFont="1" applyBorder="1" applyAlignment="1">
      <alignment vertical="center" wrapText="1" shrinkToFit="1"/>
    </xf>
    <xf numFmtId="3" fontId="10" fillId="8" borderId="3" xfId="0" applyNumberFormat="1" applyFont="1" applyFill="1" applyBorder="1" applyAlignment="1">
      <alignment vertical="center" wrapText="1" shrinkToFit="1"/>
    </xf>
    <xf numFmtId="3" fontId="10" fillId="8" borderId="59" xfId="0" applyNumberFormat="1" applyFont="1" applyFill="1" applyBorder="1" applyAlignment="1">
      <alignment vertical="center" wrapText="1" shrinkToFit="1"/>
    </xf>
    <xf numFmtId="3" fontId="10" fillId="8" borderId="60" xfId="0" applyNumberFormat="1" applyFont="1" applyFill="1" applyBorder="1" applyAlignment="1">
      <alignment vertical="center" wrapText="1" shrinkToFit="1"/>
    </xf>
    <xf numFmtId="3" fontId="10" fillId="8" borderId="66" xfId="0" applyNumberFormat="1" applyFont="1" applyFill="1" applyBorder="1" applyAlignment="1">
      <alignment vertical="center" wrapText="1" shrinkToFit="1"/>
    </xf>
    <xf numFmtId="3" fontId="17" fillId="7" borderId="7" xfId="0" applyNumberFormat="1" applyFont="1" applyFill="1" applyBorder="1"/>
    <xf numFmtId="3" fontId="17" fillId="7" borderId="44" xfId="0" applyNumberFormat="1" applyFont="1" applyFill="1" applyBorder="1"/>
    <xf numFmtId="3" fontId="9" fillId="0" borderId="60" xfId="0" applyNumberFormat="1" applyFont="1" applyBorder="1" applyAlignment="1">
      <alignment horizontal="right" vertical="center" wrapText="1" shrinkToFit="1"/>
    </xf>
    <xf numFmtId="3" fontId="9" fillId="0" borderId="62" xfId="0" applyNumberFormat="1" applyFont="1" applyBorder="1" applyAlignment="1">
      <alignment horizontal="right" vertical="center" wrapText="1" shrinkToFit="1"/>
    </xf>
    <xf numFmtId="3" fontId="9" fillId="0" borderId="74" xfId="0" applyNumberFormat="1" applyFont="1" applyBorder="1" applyAlignment="1">
      <alignment horizontal="right" vertical="center" wrapText="1" shrinkToFit="1"/>
    </xf>
    <xf numFmtId="3" fontId="9" fillId="0" borderId="25" xfId="0" applyNumberFormat="1" applyFont="1" applyBorder="1" applyAlignment="1">
      <alignment vertical="center" wrapText="1" shrinkToFit="1"/>
    </xf>
    <xf numFmtId="3" fontId="9" fillId="0" borderId="13" xfId="0" applyNumberFormat="1" applyFont="1" applyBorder="1" applyAlignment="1">
      <alignment vertical="center" wrapText="1" shrinkToFit="1"/>
    </xf>
    <xf numFmtId="3" fontId="9" fillId="0" borderId="20" xfId="0" applyNumberFormat="1" applyFont="1" applyBorder="1" applyAlignment="1">
      <alignment vertical="center" wrapText="1" shrinkToFit="1"/>
    </xf>
    <xf numFmtId="3" fontId="11" fillId="0" borderId="13" xfId="0" applyNumberFormat="1" applyFont="1" applyBorder="1" applyAlignment="1">
      <alignment vertical="center" wrapText="1" shrinkToFit="1"/>
    </xf>
    <xf numFmtId="3" fontId="10" fillId="8" borderId="7" xfId="0" applyNumberFormat="1" applyFont="1" applyFill="1" applyBorder="1"/>
    <xf numFmtId="3" fontId="10" fillId="8" borderId="67" xfId="0" applyNumberFormat="1" applyFont="1" applyFill="1" applyBorder="1" applyAlignment="1">
      <alignment vertical="center" wrapText="1" shrinkToFit="1"/>
    </xf>
    <xf numFmtId="3" fontId="10" fillId="8" borderId="67" xfId="0" applyNumberFormat="1" applyFont="1" applyFill="1" applyBorder="1" applyAlignment="1">
      <alignment vertical="center"/>
    </xf>
    <xf numFmtId="3" fontId="10" fillId="9" borderId="64" xfId="0" applyNumberFormat="1" applyFont="1" applyFill="1" applyBorder="1" applyAlignment="1">
      <alignment vertical="center" wrapText="1" shrinkToFit="1"/>
    </xf>
    <xf numFmtId="3" fontId="10" fillId="9" borderId="13" xfId="0" applyNumberFormat="1" applyFont="1" applyFill="1" applyBorder="1" applyAlignment="1">
      <alignment vertical="center" wrapText="1" shrinkToFit="1"/>
    </xf>
    <xf numFmtId="3" fontId="10" fillId="9" borderId="20" xfId="0" applyNumberFormat="1" applyFont="1" applyFill="1" applyBorder="1" applyAlignment="1">
      <alignment vertical="center" wrapText="1" shrinkToFit="1"/>
    </xf>
    <xf numFmtId="3" fontId="9" fillId="0" borderId="74" xfId="0" applyNumberFormat="1" applyFont="1" applyBorder="1" applyAlignment="1">
      <alignment vertical="center" wrapText="1" shrinkToFit="1"/>
    </xf>
    <xf numFmtId="3" fontId="9" fillId="0" borderId="28" xfId="0" applyNumberFormat="1" applyFont="1" applyBorder="1" applyAlignment="1">
      <alignment vertical="center" wrapText="1" shrinkToFit="1"/>
    </xf>
    <xf numFmtId="3" fontId="9" fillId="0" borderId="33" xfId="0" applyNumberFormat="1" applyFont="1" applyBorder="1" applyAlignment="1">
      <alignment vertical="center" wrapText="1" shrinkToFit="1"/>
    </xf>
    <xf numFmtId="3" fontId="10" fillId="8" borderId="45" xfId="0" applyNumberFormat="1" applyFont="1" applyFill="1" applyBorder="1" applyAlignment="1">
      <alignment horizontal="right"/>
    </xf>
    <xf numFmtId="3" fontId="10" fillId="8" borderId="49" xfId="0" applyNumberFormat="1" applyFont="1" applyFill="1" applyBorder="1" applyAlignment="1">
      <alignment vertical="center"/>
    </xf>
    <xf numFmtId="3" fontId="10" fillId="9" borderId="74" xfId="0" applyNumberFormat="1" applyFont="1" applyFill="1" applyBorder="1" applyAlignment="1">
      <alignment vertical="center" wrapText="1" shrinkToFit="1"/>
    </xf>
    <xf numFmtId="3" fontId="10" fillId="8" borderId="74" xfId="0" applyNumberFormat="1" applyFont="1" applyFill="1" applyBorder="1" applyAlignment="1">
      <alignment horizontal="center" vertical="center" wrapText="1" shrinkToFit="1"/>
    </xf>
    <xf numFmtId="3" fontId="10" fillId="9" borderId="28" xfId="0" applyNumberFormat="1" applyFont="1" applyFill="1" applyBorder="1" applyAlignment="1">
      <alignment vertical="center" wrapText="1" shrinkToFit="1"/>
    </xf>
    <xf numFmtId="3" fontId="10" fillId="8" borderId="28" xfId="0" applyNumberFormat="1" applyFont="1" applyFill="1" applyBorder="1" applyAlignment="1">
      <alignment horizontal="center" vertical="center" wrapText="1" shrinkToFit="1"/>
    </xf>
    <xf numFmtId="3" fontId="10" fillId="9" borderId="33" xfId="0" applyNumberFormat="1" applyFont="1" applyFill="1" applyBorder="1" applyAlignment="1">
      <alignment vertical="center" wrapText="1" shrinkToFit="1"/>
    </xf>
    <xf numFmtId="3" fontId="10" fillId="8" borderId="52" xfId="0" applyNumberFormat="1" applyFont="1" applyFill="1" applyBorder="1" applyAlignment="1">
      <alignment horizontal="center" vertical="center" wrapText="1" shrinkToFit="1"/>
    </xf>
    <xf numFmtId="3" fontId="17" fillId="7" borderId="45" xfId="0" applyNumberFormat="1" applyFont="1" applyFill="1" applyBorder="1"/>
    <xf numFmtId="0" fontId="8" fillId="6" borderId="69" xfId="0" applyFont="1" applyFill="1" applyBorder="1" applyAlignment="1">
      <alignment horizontal="center" vertical="center" wrapText="1" shrinkToFit="1"/>
    </xf>
    <xf numFmtId="3" fontId="9" fillId="0" borderId="68" xfId="0" applyNumberFormat="1" applyFont="1" applyBorder="1" applyAlignment="1">
      <alignment vertical="center" wrapText="1" shrinkToFit="1"/>
    </xf>
    <xf numFmtId="3" fontId="10" fillId="5" borderId="7" xfId="0" applyNumberFormat="1" applyFont="1" applyFill="1" applyBorder="1" applyAlignment="1">
      <alignment vertical="center" wrapText="1" shrinkToFit="1"/>
    </xf>
    <xf numFmtId="3" fontId="11" fillId="0" borderId="25" xfId="0" applyNumberFormat="1" applyFont="1" applyBorder="1" applyAlignment="1">
      <alignment vertical="center" wrapText="1" shrinkToFit="1"/>
    </xf>
    <xf numFmtId="3" fontId="11" fillId="0" borderId="71" xfId="0" applyNumberFormat="1" applyFont="1" applyBorder="1" applyAlignment="1">
      <alignment vertical="center" wrapText="1" shrinkToFit="1"/>
    </xf>
    <xf numFmtId="3" fontId="12" fillId="5" borderId="7" xfId="0" applyNumberFormat="1" applyFont="1" applyFill="1" applyBorder="1" applyAlignment="1">
      <alignment vertical="center" wrapText="1" shrinkToFit="1"/>
    </xf>
    <xf numFmtId="3" fontId="12" fillId="3" borderId="7" xfId="0" applyNumberFormat="1" applyFont="1" applyFill="1" applyBorder="1" applyAlignment="1">
      <alignment vertical="center" wrapText="1" shrinkToFit="1"/>
    </xf>
    <xf numFmtId="3" fontId="12" fillId="3" borderId="69" xfId="0" applyNumberFormat="1" applyFont="1" applyFill="1" applyBorder="1" applyAlignment="1">
      <alignment vertical="center" wrapText="1" shrinkToFit="1"/>
    </xf>
    <xf numFmtId="3" fontId="15" fillId="6" borderId="66" xfId="0" applyNumberFormat="1" applyFont="1" applyFill="1" applyBorder="1" applyAlignment="1">
      <alignment vertical="center"/>
    </xf>
    <xf numFmtId="3" fontId="10" fillId="5" borderId="45" xfId="0" applyNumberFormat="1" applyFont="1" applyFill="1" applyBorder="1" applyAlignment="1">
      <alignment horizontal="right" vertical="center" wrapText="1" shrinkToFit="1"/>
    </xf>
    <xf numFmtId="3" fontId="12" fillId="5" borderId="52" xfId="0" applyNumberFormat="1" applyFont="1" applyFill="1" applyBorder="1" applyAlignment="1">
      <alignment horizontal="right" vertical="center" wrapText="1" shrinkToFit="1"/>
    </xf>
    <xf numFmtId="0" fontId="8" fillId="6" borderId="61" xfId="0" applyFont="1" applyFill="1" applyBorder="1" applyAlignment="1">
      <alignment horizontal="center" vertical="center" wrapText="1" shrinkToFit="1"/>
    </xf>
    <xf numFmtId="3" fontId="10" fillId="5" borderId="46" xfId="0" applyNumberFormat="1" applyFont="1" applyFill="1" applyBorder="1" applyAlignment="1">
      <alignment vertical="center" wrapText="1" shrinkToFit="1"/>
    </xf>
    <xf numFmtId="3" fontId="12" fillId="5" borderId="46" xfId="0" applyNumberFormat="1" applyFont="1" applyFill="1" applyBorder="1" applyAlignment="1">
      <alignment vertical="center" wrapText="1" shrinkToFit="1"/>
    </xf>
    <xf numFmtId="3" fontId="12" fillId="3" borderId="46" xfId="0" applyNumberFormat="1" applyFont="1" applyFill="1" applyBorder="1" applyAlignment="1">
      <alignment vertical="center" wrapText="1" shrinkToFit="1"/>
    </xf>
    <xf numFmtId="3" fontId="9" fillId="0" borderId="35" xfId="0" applyNumberFormat="1" applyFont="1" applyBorder="1" applyAlignment="1">
      <alignment vertical="center" wrapText="1" shrinkToFit="1"/>
    </xf>
    <xf numFmtId="3" fontId="11" fillId="0" borderId="56" xfId="0" applyNumberFormat="1" applyFont="1" applyBorder="1" applyAlignment="1">
      <alignment vertical="center" wrapText="1" shrinkToFit="1"/>
    </xf>
    <xf numFmtId="3" fontId="12" fillId="3" borderId="52" xfId="0" applyNumberFormat="1" applyFont="1" applyFill="1" applyBorder="1" applyAlignment="1">
      <alignment vertical="center" wrapText="1" shrinkToFit="1"/>
    </xf>
    <xf numFmtId="0" fontId="8" fillId="6" borderId="13" xfId="0" applyFont="1" applyFill="1" applyBorder="1" applyAlignment="1">
      <alignment horizontal="center" vertical="center" wrapText="1" shrinkToFit="1"/>
    </xf>
    <xf numFmtId="3" fontId="15" fillId="6" borderId="7" xfId="0" applyNumberFormat="1" applyFont="1" applyFill="1" applyBorder="1" applyAlignment="1">
      <alignment vertical="center"/>
    </xf>
    <xf numFmtId="49" fontId="9" fillId="0" borderId="55" xfId="0" applyNumberFormat="1" applyFont="1" applyBorder="1" applyAlignment="1">
      <alignment vertical="center" wrapText="1" shrinkToFit="1"/>
    </xf>
    <xf numFmtId="49" fontId="9" fillId="0" borderId="73" xfId="0" applyNumberFormat="1" applyFont="1" applyBorder="1" applyAlignment="1">
      <alignment vertical="center" wrapText="1" shrinkToFit="1"/>
    </xf>
    <xf numFmtId="3" fontId="9" fillId="0" borderId="73" xfId="0" applyNumberFormat="1" applyFont="1" applyBorder="1" applyAlignment="1">
      <alignment horizontal="right" vertical="center" wrapText="1" shrinkToFit="1"/>
    </xf>
    <xf numFmtId="3" fontId="9" fillId="0" borderId="56" xfId="0" applyNumberFormat="1" applyFont="1" applyBorder="1" applyAlignment="1">
      <alignment vertical="center" wrapText="1" shrinkToFit="1"/>
    </xf>
    <xf numFmtId="3" fontId="9" fillId="0" borderId="56" xfId="0" applyNumberFormat="1" applyFont="1" applyBorder="1" applyAlignment="1">
      <alignment horizontal="center" vertical="center" wrapText="1" shrinkToFit="1"/>
    </xf>
    <xf numFmtId="3" fontId="9" fillId="0" borderId="71" xfId="0" applyNumberFormat="1" applyFont="1" applyBorder="1" applyAlignment="1">
      <alignment vertical="center" wrapText="1" shrinkToFit="1"/>
    </xf>
    <xf numFmtId="3" fontId="9" fillId="0" borderId="60" xfId="0" applyNumberFormat="1" applyFont="1" applyBorder="1" applyAlignment="1">
      <alignment vertical="center" wrapText="1" shrinkToFit="1"/>
    </xf>
    <xf numFmtId="3" fontId="9" fillId="0" borderId="28" xfId="0" applyNumberFormat="1" applyFont="1" applyBorder="1" applyAlignment="1">
      <alignment horizontal="center" vertical="center" wrapText="1" shrinkToFit="1"/>
    </xf>
    <xf numFmtId="49" fontId="9" fillId="0" borderId="60" xfId="0" applyNumberFormat="1" applyFont="1" applyBorder="1" applyAlignment="1">
      <alignment vertical="center" wrapText="1" shrinkToFit="1"/>
    </xf>
    <xf numFmtId="3" fontId="17" fillId="7" borderId="46" xfId="0" applyNumberFormat="1" applyFont="1" applyFill="1" applyBorder="1" applyAlignment="1">
      <alignment horizontal="center"/>
    </xf>
    <xf numFmtId="1" fontId="26" fillId="0" borderId="11" xfId="1" applyNumberFormat="1" applyBorder="1" applyAlignment="1">
      <alignment horizontal="center"/>
      <protection locked="0"/>
    </xf>
    <xf numFmtId="1" fontId="26" fillId="0" borderId="11" xfId="1" applyNumberFormat="1" applyBorder="1">
      <protection locked="0"/>
    </xf>
    <xf numFmtId="1" fontId="17" fillId="0" borderId="1" xfId="1" applyNumberFormat="1" applyFont="1" applyBorder="1" applyAlignment="1">
      <alignment horizontal="center"/>
      <protection locked="0"/>
    </xf>
    <xf numFmtId="1" fontId="26" fillId="0" borderId="37" xfId="1" applyNumberFormat="1" applyBorder="1" applyAlignment="1">
      <alignment horizontal="center"/>
      <protection locked="0"/>
    </xf>
    <xf numFmtId="1" fontId="26" fillId="0" borderId="9" xfId="1" applyNumberFormat="1" applyBorder="1" applyAlignment="1">
      <alignment horizontal="center"/>
      <protection locked="0"/>
    </xf>
    <xf numFmtId="1" fontId="26" fillId="0" borderId="40" xfId="1" applyNumberFormat="1" applyBorder="1">
      <protection locked="0"/>
    </xf>
    <xf numFmtId="1" fontId="17" fillId="0" borderId="36" xfId="1" applyNumberFormat="1" applyFont="1" applyBorder="1" applyAlignment="1">
      <alignment horizontal="center"/>
      <protection locked="0"/>
    </xf>
    <xf numFmtId="1" fontId="26" fillId="0" borderId="25" xfId="1" applyNumberFormat="1" applyBorder="1" applyAlignment="1">
      <alignment horizontal="center"/>
      <protection locked="0"/>
    </xf>
    <xf numFmtId="1" fontId="26" fillId="0" borderId="2" xfId="1" applyNumberFormat="1" applyBorder="1" applyAlignment="1">
      <alignment horizontal="center"/>
      <protection locked="0"/>
    </xf>
    <xf numFmtId="1" fontId="26" fillId="0" borderId="7" xfId="1" applyNumberFormat="1" applyBorder="1" applyAlignment="1">
      <alignment horizontal="center"/>
      <protection locked="0"/>
    </xf>
    <xf numFmtId="1" fontId="17" fillId="0" borderId="2" xfId="1" applyNumberFormat="1" applyFont="1" applyBorder="1" applyAlignment="1">
      <alignment horizontal="center"/>
      <protection locked="0"/>
    </xf>
    <xf numFmtId="49" fontId="3" fillId="4" borderId="20" xfId="3" applyNumberFormat="1" applyFont="1" applyFill="1" applyBorder="1" applyAlignment="1" applyProtection="1">
      <alignment horizontal="center" vertical="center"/>
    </xf>
    <xf numFmtId="0" fontId="2" fillId="3" borderId="36" xfId="0" applyFont="1" applyFill="1" applyBorder="1"/>
    <xf numFmtId="0" fontId="2" fillId="3" borderId="6" xfId="0" applyFont="1" applyFill="1" applyBorder="1"/>
    <xf numFmtId="3" fontId="2" fillId="4" borderId="3" xfId="0" applyNumberFormat="1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12" fillId="5" borderId="44" xfId="0" applyNumberFormat="1" applyFont="1" applyFill="1" applyBorder="1" applyAlignment="1">
      <alignment horizontal="center" vertical="center" wrapText="1" shrinkToFit="1"/>
    </xf>
    <xf numFmtId="0" fontId="14" fillId="6" borderId="50" xfId="0" applyFont="1" applyFill="1" applyBorder="1" applyAlignment="1">
      <alignment horizontal="center" vertical="center"/>
    </xf>
    <xf numFmtId="49" fontId="10" fillId="5" borderId="44" xfId="0" applyNumberFormat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0" fontId="6" fillId="5" borderId="37" xfId="0" applyFont="1" applyFill="1" applyBorder="1" applyAlignment="1">
      <alignment horizontal="center"/>
    </xf>
    <xf numFmtId="0" fontId="8" fillId="6" borderId="34" xfId="0" applyFont="1" applyFill="1" applyBorder="1" applyAlignment="1">
      <alignment horizontal="center" vertical="center" wrapText="1" shrinkToFit="1"/>
    </xf>
    <xf numFmtId="0" fontId="8" fillId="6" borderId="35" xfId="0" applyFont="1" applyFill="1" applyBorder="1" applyAlignment="1">
      <alignment horizontal="center" vertical="center" wrapText="1" shrinkToFit="1"/>
    </xf>
    <xf numFmtId="3" fontId="8" fillId="6" borderId="38" xfId="0" applyNumberFormat="1" applyFont="1" applyFill="1" applyBorder="1" applyAlignment="1">
      <alignment horizontal="center" vertical="center" wrapText="1" shrinkToFit="1"/>
    </xf>
    <xf numFmtId="0" fontId="0" fillId="0" borderId="15" xfId="0" applyBorder="1" applyAlignment="1">
      <alignment horizontal="center"/>
    </xf>
    <xf numFmtId="0" fontId="0" fillId="0" borderId="60" xfId="0" applyBorder="1" applyAlignment="1">
      <alignment horizontal="center"/>
    </xf>
    <xf numFmtId="49" fontId="10" fillId="8" borderId="44" xfId="0" applyNumberFormat="1" applyFont="1" applyFill="1" applyBorder="1" applyAlignment="1">
      <alignment horizontal="center" vertical="center" wrapText="1" shrinkToFit="1"/>
    </xf>
    <xf numFmtId="49" fontId="10" fillId="8" borderId="44" xfId="0" applyNumberFormat="1" applyFont="1" applyFill="1" applyBorder="1" applyAlignment="1">
      <alignment horizontal="left" vertical="center" wrapText="1" shrinkToFit="1"/>
    </xf>
    <xf numFmtId="0" fontId="14" fillId="7" borderId="2" xfId="0" applyFont="1" applyFill="1" applyBorder="1" applyAlignment="1">
      <alignment horizontal="left"/>
    </xf>
    <xf numFmtId="0" fontId="10" fillId="8" borderId="44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8" fillId="6" borderId="44" xfId="0" applyFont="1" applyFill="1" applyBorder="1" applyAlignment="1">
      <alignment horizontal="center" vertical="center" wrapText="1" shrinkToFit="1"/>
    </xf>
    <xf numFmtId="0" fontId="8" fillId="6" borderId="45" xfId="0" applyFont="1" applyFill="1" applyBorder="1" applyAlignment="1">
      <alignment horizontal="center" vertical="center" wrapText="1" shrinkToFit="1"/>
    </xf>
    <xf numFmtId="0" fontId="21" fillId="6" borderId="7" xfId="0" applyFont="1" applyFill="1" applyBorder="1" applyAlignment="1">
      <alignment horizontal="center" vertical="center"/>
    </xf>
    <xf numFmtId="0" fontId="8" fillId="6" borderId="70" xfId="0" applyFont="1" applyFill="1" applyBorder="1" applyAlignment="1">
      <alignment horizontal="center" vertical="center" wrapText="1" shrinkToFit="1"/>
    </xf>
    <xf numFmtId="0" fontId="0" fillId="0" borderId="22" xfId="0" applyBorder="1" applyAlignment="1">
      <alignment horizontal="center"/>
    </xf>
    <xf numFmtId="0" fontId="0" fillId="0" borderId="59" xfId="0" applyBorder="1" applyAlignment="1">
      <alignment horizontal="center"/>
    </xf>
    <xf numFmtId="0" fontId="18" fillId="4" borderId="16" xfId="0" applyFont="1" applyFill="1" applyBorder="1" applyAlignment="1" applyProtection="1">
      <alignment horizontal="left" vertical="center" wrapText="1"/>
      <protection locked="0"/>
    </xf>
    <xf numFmtId="0" fontId="18" fillId="4" borderId="19" xfId="0" applyFont="1" applyFill="1" applyBorder="1" applyAlignment="1" applyProtection="1">
      <alignment horizontal="left" vertical="center" wrapText="1"/>
      <protection locked="0"/>
    </xf>
    <xf numFmtId="0" fontId="17" fillId="10" borderId="2" xfId="0" applyFont="1" applyFill="1" applyBorder="1" applyAlignment="1">
      <alignment horizontal="left"/>
    </xf>
    <xf numFmtId="0" fontId="17" fillId="10" borderId="4" xfId="0" applyFont="1" applyFill="1" applyBorder="1" applyAlignment="1">
      <alignment horizontal="left"/>
    </xf>
    <xf numFmtId="0" fontId="18" fillId="4" borderId="65" xfId="0" applyFont="1" applyFill="1" applyBorder="1" applyAlignment="1" applyProtection="1">
      <alignment horizontal="left" vertical="center" wrapText="1"/>
      <protection locked="0"/>
    </xf>
    <xf numFmtId="0" fontId="17" fillId="12" borderId="0" xfId="0" applyFont="1" applyFill="1" applyAlignment="1">
      <alignment horizontal="center"/>
    </xf>
    <xf numFmtId="0" fontId="17" fillId="10" borderId="23" xfId="0" applyFont="1" applyFill="1" applyBorder="1" applyAlignment="1">
      <alignment horizontal="center" vertical="center"/>
    </xf>
    <xf numFmtId="0" fontId="17" fillId="10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7" fillId="10" borderId="44" xfId="0" applyFont="1" applyFill="1" applyBorder="1" applyAlignment="1">
      <alignment horizontal="center"/>
    </xf>
    <xf numFmtId="0" fontId="0" fillId="0" borderId="8" xfId="0" applyBorder="1" applyAlignment="1">
      <alignment horizontal="center"/>
    </xf>
  </cellXfs>
  <cellStyles count="4">
    <cellStyle name="Ezres" xfId="1" builtinId="3"/>
    <cellStyle name="Normál" xfId="0" builtinId="0"/>
    <cellStyle name="Pénznem" xfId="2" builtinId="4"/>
    <cellStyle name="Százalék" xfId="3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C00000"/>
      <rgbColor rgb="FF008000"/>
      <rgbColor rgb="FF000080"/>
      <rgbColor rgb="FF808000"/>
      <rgbColor rgb="FF800080"/>
      <rgbColor rgb="FF008080"/>
      <rgbColor rgb="FFF8CBAD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DC3E6"/>
      <rgbColor rgb="FFFAC090"/>
      <rgbColor rgb="FFCC99FF"/>
      <rgbColor rgb="FFFFCC99"/>
      <rgbColor rgb="FF3366FF"/>
      <rgbColor rgb="FF33CCCC"/>
      <rgbColor rgb="FF99CC00"/>
      <rgbColor rgb="FFFFF2CC"/>
      <rgbColor rgb="FFFF9900"/>
      <rgbColor rgb="FFFF6600"/>
      <rgbColor rgb="FF666699"/>
      <rgbColor rgb="FF969696"/>
      <rgbColor rgb="FF203864"/>
      <rgbColor rgb="FF339966"/>
      <rgbColor rgb="FF003300"/>
      <rgbColor rgb="FF385724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</sheetPr>
  <dimension ref="A1:T44"/>
  <sheetViews>
    <sheetView windowProtection="1" showRuler="0" topLeftCell="B1" zoomScaleNormal="100" workbookViewId="0">
      <selection activeCell="M23" sqref="M23"/>
    </sheetView>
  </sheetViews>
  <sheetFormatPr defaultRowHeight="12.75" x14ac:dyDescent="0.2"/>
  <cols>
    <col min="1" max="1" width="7.42578125" customWidth="1"/>
    <col min="2" max="2" width="34.7109375" customWidth="1"/>
    <col min="3" max="3" width="12.42578125" customWidth="1"/>
    <col min="4" max="4" width="12.85546875" customWidth="1"/>
    <col min="5" max="5" width="11.140625" customWidth="1"/>
    <col min="6" max="6" width="5.7109375" bestFit="1" customWidth="1"/>
    <col min="7" max="7" width="10.7109375" customWidth="1"/>
    <col min="8" max="8" width="9.85546875" customWidth="1"/>
    <col min="9" max="9" width="31.5703125" customWidth="1"/>
    <col min="10" max="10" width="13" customWidth="1"/>
    <col min="11" max="11" width="12.7109375" customWidth="1"/>
    <col min="12" max="12" width="10.5703125" customWidth="1"/>
    <col min="13" max="13" width="5.7109375" bestFit="1" customWidth="1"/>
    <col min="14" max="14" width="11.140625" customWidth="1"/>
    <col min="15" max="1027" width="8.42578125" customWidth="1"/>
  </cols>
  <sheetData>
    <row r="1" spans="1:15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1"/>
      <c r="O1" s="1"/>
    </row>
    <row r="2" spans="1:15" ht="24.75" customHeight="1" x14ac:dyDescent="0.25">
      <c r="A2" s="1"/>
      <c r="B2" s="252" t="s">
        <v>251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1"/>
    </row>
    <row r="3" spans="1:15" ht="19.5" customHeight="1" x14ac:dyDescent="0.25">
      <c r="A3" s="1"/>
      <c r="B3" s="252" t="s">
        <v>203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1"/>
    </row>
    <row r="4" spans="1:15" ht="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1" customHeight="1" x14ac:dyDescent="0.25">
      <c r="A5" s="253" t="s">
        <v>0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1"/>
    </row>
    <row r="6" spans="1:15" ht="15.75" thickBot="1" x14ac:dyDescent="0.3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 t="s">
        <v>1</v>
      </c>
      <c r="O6" s="1"/>
    </row>
    <row r="7" spans="1:15" ht="15.75" thickBot="1" x14ac:dyDescent="0.3">
      <c r="A7" s="254" t="s">
        <v>2</v>
      </c>
      <c r="B7" s="254"/>
      <c r="C7" s="254"/>
      <c r="D7" s="254"/>
      <c r="E7" s="254"/>
      <c r="F7" s="254"/>
      <c r="G7" s="254"/>
      <c r="H7" s="255" t="s">
        <v>3</v>
      </c>
      <c r="I7" s="255"/>
      <c r="J7" s="255"/>
      <c r="K7" s="255"/>
      <c r="L7" s="255"/>
      <c r="M7" s="255"/>
      <c r="N7" s="255"/>
      <c r="O7" s="1"/>
    </row>
    <row r="8" spans="1:15" ht="60.75" customHeight="1" thickBot="1" x14ac:dyDescent="0.3">
      <c r="A8" s="5" t="s">
        <v>4</v>
      </c>
      <c r="B8" s="6" t="s">
        <v>5</v>
      </c>
      <c r="C8" s="8" t="s">
        <v>253</v>
      </c>
      <c r="D8" s="8" t="s">
        <v>254</v>
      </c>
      <c r="E8" s="7" t="s">
        <v>231</v>
      </c>
      <c r="F8" s="7" t="s">
        <v>199</v>
      </c>
      <c r="G8" s="8" t="s">
        <v>255</v>
      </c>
      <c r="H8" s="9" t="s">
        <v>4</v>
      </c>
      <c r="I8" s="10" t="s">
        <v>5</v>
      </c>
      <c r="J8" s="11" t="s">
        <v>253</v>
      </c>
      <c r="K8" s="13" t="s">
        <v>256</v>
      </c>
      <c r="L8" s="12" t="s">
        <v>231</v>
      </c>
      <c r="M8" s="12" t="s">
        <v>199</v>
      </c>
      <c r="N8" s="13" t="s">
        <v>257</v>
      </c>
      <c r="O8" s="1"/>
    </row>
    <row r="9" spans="1:15" ht="15" x14ac:dyDescent="0.25">
      <c r="A9" s="14" t="s">
        <v>6</v>
      </c>
      <c r="B9" s="15" t="s">
        <v>7</v>
      </c>
      <c r="C9" s="128">
        <f>SUM('Bevételek(önkormányzat 2022'!C14)</f>
        <v>206450013</v>
      </c>
      <c r="D9" s="128">
        <f>SUM('Bevételek(önkormányzat 2022'!D14)</f>
        <v>250215019</v>
      </c>
      <c r="E9" s="16">
        <f>G9-D9</f>
        <v>14723478</v>
      </c>
      <c r="F9" s="237">
        <f>G9/D9*100</f>
        <v>105.88433022879413</v>
      </c>
      <c r="G9" s="17">
        <f>SUM('Bevételek(önkormányzat 2022'!G14)</f>
        <v>264938497</v>
      </c>
      <c r="H9" s="18" t="s">
        <v>8</v>
      </c>
      <c r="I9" s="19" t="s">
        <v>9</v>
      </c>
      <c r="J9" s="128">
        <f>SUM('Kiadások(önkormányzat 2022)'!C19)</f>
        <v>49117820</v>
      </c>
      <c r="K9" s="128">
        <f>SUM('Kiadások(önkormányzat 2022)'!D19)</f>
        <v>56111429</v>
      </c>
      <c r="L9" s="21">
        <f t="shared" ref="L9:L14" si="0">N9-K9</f>
        <v>100000</v>
      </c>
      <c r="M9" s="244">
        <f>N9/K9*100</f>
        <v>100.17821681212217</v>
      </c>
      <c r="N9" s="22">
        <f>'Kiadások(önkormányzat 2022)'!G19</f>
        <v>56211429</v>
      </c>
      <c r="O9" s="1"/>
    </row>
    <row r="10" spans="1:15" ht="15" x14ac:dyDescent="0.25">
      <c r="A10" s="23" t="s">
        <v>10</v>
      </c>
      <c r="B10" s="24" t="s">
        <v>11</v>
      </c>
      <c r="C10" s="129">
        <f>SUM('Bevételek(önkormányzat 2022'!C17)</f>
        <v>11172400</v>
      </c>
      <c r="D10" s="129">
        <f>SUM('Bevételek(önkormányzat 2022'!D17)</f>
        <v>22505638</v>
      </c>
      <c r="E10" s="16">
        <f>G10-D10</f>
        <v>282313</v>
      </c>
      <c r="F10" s="237">
        <f>G10/D10*100</f>
        <v>101.25441011714487</v>
      </c>
      <c r="G10" s="20">
        <f>SUM('Bevételek(önkormányzat 2022'!G17)</f>
        <v>22787951</v>
      </c>
      <c r="H10" s="25" t="s">
        <v>12</v>
      </c>
      <c r="I10" s="26" t="s">
        <v>13</v>
      </c>
      <c r="J10" s="129">
        <f>SUM('Kiadások(önkormányzat 2022)'!C21)</f>
        <v>6812000</v>
      </c>
      <c r="K10" s="129">
        <f>SUM('Kiadások(önkormányzat 2022)'!D21)</f>
        <v>7222950</v>
      </c>
      <c r="L10" s="21">
        <f t="shared" si="0"/>
        <v>-100000</v>
      </c>
      <c r="M10" s="244">
        <f>N10/K10*100</f>
        <v>98.615524127953265</v>
      </c>
      <c r="N10" s="22">
        <f>'Kiadások(önkormányzat 2022)'!G21</f>
        <v>7122950</v>
      </c>
      <c r="O10" s="1"/>
    </row>
    <row r="11" spans="1:15" ht="15" x14ac:dyDescent="0.25">
      <c r="A11" s="23" t="s">
        <v>14</v>
      </c>
      <c r="B11" s="24" t="s">
        <v>15</v>
      </c>
      <c r="C11" s="129">
        <f>SUM('Bevételek(önkormányzat 2022'!C20)</f>
        <v>0</v>
      </c>
      <c r="D11" s="129">
        <f>SUM('Bevételek(önkormányzat 2022'!D20)</f>
        <v>145406243</v>
      </c>
      <c r="E11" s="16">
        <f>G11-D11</f>
        <v>0</v>
      </c>
      <c r="F11" s="237">
        <f t="shared" ref="F11:F13" si="1">G11/D11*100</f>
        <v>100</v>
      </c>
      <c r="G11" s="20">
        <f>SUM('Bevételek(önkormányzat 2022'!G20)</f>
        <v>145406243</v>
      </c>
      <c r="H11" s="25" t="s">
        <v>16</v>
      </c>
      <c r="I11" s="26" t="s">
        <v>17</v>
      </c>
      <c r="J11" s="129">
        <f>SUM('Kiadások(önkormányzat 2022)'!C38)</f>
        <v>67361800</v>
      </c>
      <c r="K11" s="129">
        <f>SUM('Kiadások(önkormányzat 2022)'!D38)</f>
        <v>87361189</v>
      </c>
      <c r="L11" s="21">
        <f t="shared" si="0"/>
        <v>1980000</v>
      </c>
      <c r="M11" s="244">
        <f t="shared" ref="M11:M14" si="2">N11/K11*100</f>
        <v>102.26645266927399</v>
      </c>
      <c r="N11" s="22">
        <f>'Kiadások(önkormányzat 2022)'!G38</f>
        <v>89341189</v>
      </c>
      <c r="O11" s="1"/>
    </row>
    <row r="12" spans="1:15" ht="15" x14ac:dyDescent="0.25">
      <c r="A12" s="23" t="s">
        <v>18</v>
      </c>
      <c r="B12" s="24" t="s">
        <v>19</v>
      </c>
      <c r="C12" s="129">
        <f>SUM('Bevételek(önkormányzat 2022'!C26)</f>
        <v>50900000</v>
      </c>
      <c r="D12" s="129">
        <f>SUM('Bevételek(önkormányzat 2022'!D26)</f>
        <v>61686100</v>
      </c>
      <c r="E12" s="16">
        <f>G12-D12</f>
        <v>1099579</v>
      </c>
      <c r="F12" s="237">
        <f t="shared" si="1"/>
        <v>101.78253934030519</v>
      </c>
      <c r="G12" s="20">
        <f>SUM('Bevételek(önkormányzat 2022'!G26)</f>
        <v>62785679</v>
      </c>
      <c r="H12" s="25" t="s">
        <v>20</v>
      </c>
      <c r="I12" s="26" t="s">
        <v>21</v>
      </c>
      <c r="J12" s="129">
        <f>SUM('Kiadások(önkormányzat 2022)'!C42)</f>
        <v>11800000</v>
      </c>
      <c r="K12" s="129">
        <f>SUM('Kiadások(önkormányzat 2022)'!D42)</f>
        <v>11800000</v>
      </c>
      <c r="L12" s="21">
        <f t="shared" si="0"/>
        <v>0</v>
      </c>
      <c r="M12" s="244">
        <f t="shared" si="2"/>
        <v>100</v>
      </c>
      <c r="N12" s="22">
        <f>'Kiadások(önkormányzat 2022)'!G42</f>
        <v>11800000</v>
      </c>
      <c r="O12" s="1"/>
    </row>
    <row r="13" spans="1:15" ht="15" x14ac:dyDescent="0.25">
      <c r="A13" s="23" t="s">
        <v>22</v>
      </c>
      <c r="B13" s="24" t="s">
        <v>23</v>
      </c>
      <c r="C13" s="129">
        <f>SUM('Bevételek(önkormányzat 2022'!C37)</f>
        <v>17271000</v>
      </c>
      <c r="D13" s="129">
        <f>SUM('Bevételek(önkormányzat 2022'!D37)</f>
        <v>23077916</v>
      </c>
      <c r="E13" s="16">
        <f>G13-D13</f>
        <v>979538</v>
      </c>
      <c r="F13" s="237">
        <f t="shared" si="1"/>
        <v>104.24448204075271</v>
      </c>
      <c r="G13" s="20">
        <f>SUM('Bevételek(önkormányzat 2022'!G37)</f>
        <v>24057454</v>
      </c>
      <c r="H13" s="25" t="s">
        <v>24</v>
      </c>
      <c r="I13" s="26" t="s">
        <v>25</v>
      </c>
      <c r="J13" s="129">
        <f>SUM('Kiadások(önkormányzat 2022)'!C48)</f>
        <v>16330000</v>
      </c>
      <c r="K13" s="129">
        <f>SUM('Kiadások(önkormányzat 2022)'!D48)</f>
        <v>18945200</v>
      </c>
      <c r="L13" s="21">
        <f t="shared" si="0"/>
        <v>0</v>
      </c>
      <c r="M13" s="244">
        <f t="shared" si="2"/>
        <v>100</v>
      </c>
      <c r="N13" s="22">
        <f>'Kiadások(önkormányzat 2022)'!G48</f>
        <v>18945200</v>
      </c>
      <c r="O13" s="1"/>
    </row>
    <row r="14" spans="1:15" ht="15.75" thickBot="1" x14ac:dyDescent="0.3">
      <c r="A14" s="27"/>
      <c r="B14" s="28"/>
      <c r="C14" s="130"/>
      <c r="D14" s="166"/>
      <c r="E14" s="29"/>
      <c r="F14" s="238"/>
      <c r="G14" s="30"/>
      <c r="H14" s="31" t="s">
        <v>28</v>
      </c>
      <c r="I14" s="32" t="s">
        <v>29</v>
      </c>
      <c r="J14" s="130">
        <f>SUM('Kiadások(önkormányzat 2022)'!C62)</f>
        <v>187585884</v>
      </c>
      <c r="K14" s="130">
        <f>SUM('Kiadások(önkormányzat 2022)'!D62)</f>
        <v>184161823</v>
      </c>
      <c r="L14" s="21">
        <f t="shared" si="0"/>
        <v>0</v>
      </c>
      <c r="M14" s="244">
        <f t="shared" si="2"/>
        <v>100</v>
      </c>
      <c r="N14" s="34">
        <f>'Kiadások(önkormányzat 2022)'!G62</f>
        <v>184161823</v>
      </c>
      <c r="O14" s="1"/>
    </row>
    <row r="15" spans="1:15" ht="15.75" thickBot="1" x14ac:dyDescent="0.3">
      <c r="A15" s="35"/>
      <c r="B15" s="36" t="s">
        <v>195</v>
      </c>
      <c r="C15" s="131">
        <f>SUM(C9:C14)</f>
        <v>285793413</v>
      </c>
      <c r="D15" s="131">
        <f>SUM(D9:D14)</f>
        <v>502890916</v>
      </c>
      <c r="E15" s="101">
        <f>SUM(G15-D15)</f>
        <v>17084908</v>
      </c>
      <c r="F15" s="239">
        <f>G15/D15*100</f>
        <v>103.39733875805383</v>
      </c>
      <c r="G15" s="109">
        <f>SUM(G9:G14)</f>
        <v>519975824</v>
      </c>
      <c r="H15" s="37"/>
      <c r="I15" s="38" t="s">
        <v>30</v>
      </c>
      <c r="J15" s="135">
        <f>SUM(J9:J14)</f>
        <v>339007504</v>
      </c>
      <c r="K15" s="135">
        <f>SUM(K9:K14)</f>
        <v>365602591</v>
      </c>
      <c r="L15" s="101">
        <f>SUM(N15-K15)</f>
        <v>1980000</v>
      </c>
      <c r="M15" s="245">
        <f>N15/K15*100</f>
        <v>100.54157165423372</v>
      </c>
      <c r="N15" s="102">
        <f>SUM(N9:N14)</f>
        <v>367582591</v>
      </c>
      <c r="O15" s="1"/>
    </row>
    <row r="16" spans="1:15" ht="15" x14ac:dyDescent="0.25">
      <c r="A16" s="40" t="s">
        <v>26</v>
      </c>
      <c r="B16" s="113" t="s">
        <v>27</v>
      </c>
      <c r="C16" s="132">
        <f>SUM('Bevételek(önkormányzat 2022'!C42)</f>
        <v>28878690</v>
      </c>
      <c r="D16" s="132">
        <f>SUM('Bevételek(önkormányzat 2022'!D42)</f>
        <v>32643082</v>
      </c>
      <c r="E16" s="119">
        <f>G16-D16</f>
        <v>0</v>
      </c>
      <c r="F16" s="240">
        <f>G16/D16*100</f>
        <v>100</v>
      </c>
      <c r="G16" s="110">
        <f>SUM('Bevételek(önkormányzat 2022'!G42)</f>
        <v>32643082</v>
      </c>
      <c r="H16" s="41" t="s">
        <v>33</v>
      </c>
      <c r="I16" s="19" t="s">
        <v>34</v>
      </c>
      <c r="J16" s="128">
        <f>SUM('Kiadások(önkormányzat 2022)'!C58)</f>
        <v>19506849</v>
      </c>
      <c r="K16" s="128">
        <f>SUM('Kiadások(önkormányzat 2022)'!D58)</f>
        <v>313087505</v>
      </c>
      <c r="L16" s="42">
        <f>N16-K16</f>
        <v>0</v>
      </c>
      <c r="M16" s="244">
        <f>N16/K16*100</f>
        <v>100</v>
      </c>
      <c r="N16" s="43">
        <f>'Kiadások(önkormányzat 2022)'!G58</f>
        <v>313087505</v>
      </c>
      <c r="O16" s="1"/>
    </row>
    <row r="17" spans="1:20" ht="15" x14ac:dyDescent="0.25">
      <c r="A17" s="100" t="s">
        <v>31</v>
      </c>
      <c r="B17" s="114" t="s">
        <v>32</v>
      </c>
      <c r="C17" s="129">
        <f>SUM('Bevételek(önkormányzat 2022'!C43)</f>
        <v>251028561</v>
      </c>
      <c r="D17" s="129">
        <f>SUM('Bevételek(önkormányzat 2022'!D43)</f>
        <v>251028561</v>
      </c>
      <c r="E17" s="17">
        <f>G17-D17</f>
        <v>0</v>
      </c>
      <c r="F17" s="241">
        <f>G17/D17*100</f>
        <v>100</v>
      </c>
      <c r="G17" s="21">
        <f>SUM('Bevételek(önkormányzat 2022'!G43)</f>
        <v>251028561</v>
      </c>
      <c r="H17" s="248" t="s">
        <v>35</v>
      </c>
      <c r="I17" s="26" t="s">
        <v>36</v>
      </c>
      <c r="J17" s="129">
        <f>SUM('Kiadások(önkormányzat 2022)'!C64)</f>
        <v>195696849</v>
      </c>
      <c r="K17" s="129">
        <f>SUM('Kiadások(önkormányzat 2022)'!D64)</f>
        <v>48529410</v>
      </c>
      <c r="L17" s="42">
        <f>N17-K17</f>
        <v>0</v>
      </c>
      <c r="M17" s="244">
        <f>N17/K17*100</f>
        <v>100</v>
      </c>
      <c r="N17" s="22">
        <f>'Kiadások(önkormányzat 2022)'!G64</f>
        <v>48529410</v>
      </c>
      <c r="O17" s="1"/>
      <c r="P17" s="44"/>
      <c r="Q17" s="44"/>
    </row>
    <row r="18" spans="1:20" ht="15" x14ac:dyDescent="0.25">
      <c r="A18" s="100" t="s">
        <v>196</v>
      </c>
      <c r="B18" s="114" t="s">
        <v>198</v>
      </c>
      <c r="C18" s="129">
        <f>SUM('Bevételek(önkormányzat 2022'!C44)</f>
        <v>6000000</v>
      </c>
      <c r="D18" s="129">
        <f>SUM('Bevételek(önkormányzat 2022'!D44)</f>
        <v>6140193</v>
      </c>
      <c r="E18" s="117">
        <f>G18-C18</f>
        <v>3891079</v>
      </c>
      <c r="F18" s="241">
        <f>G18/D18*100</f>
        <v>161.08742835933657</v>
      </c>
      <c r="G18" s="21">
        <f>SUM('Bevételek(önkormányzat 2022'!G44)</f>
        <v>9891079</v>
      </c>
      <c r="H18" s="248"/>
      <c r="I18" s="26" t="s">
        <v>37</v>
      </c>
      <c r="J18" s="129">
        <f>SUM('Kiadások(önkormányzat 2022)'!C63)</f>
        <v>9749307</v>
      </c>
      <c r="K18" s="129">
        <f>SUM('Kiadások(önkormányzat 2022)'!D63)</f>
        <v>57602898</v>
      </c>
      <c r="L18" s="42">
        <f>N18-K18</f>
        <v>18855794</v>
      </c>
      <c r="M18" s="244">
        <f>N18/K18*100</f>
        <v>132.73410653748704</v>
      </c>
      <c r="N18" s="22">
        <f>'Kiadások(önkormányzat 2022)'!G63</f>
        <v>76458692</v>
      </c>
      <c r="O18" s="1"/>
    </row>
    <row r="19" spans="1:20" ht="15" x14ac:dyDescent="0.25">
      <c r="A19" s="100" t="s">
        <v>201</v>
      </c>
      <c r="B19" s="114" t="s">
        <v>202</v>
      </c>
      <c r="C19" s="129">
        <v>0</v>
      </c>
      <c r="D19" s="129"/>
      <c r="E19" s="116">
        <v>0</v>
      </c>
      <c r="F19" s="241"/>
      <c r="G19" s="21"/>
      <c r="H19" s="248"/>
      <c r="I19" s="45" t="s">
        <v>38</v>
      </c>
      <c r="J19" s="136">
        <v>0</v>
      </c>
      <c r="K19" s="136"/>
      <c r="L19" s="42">
        <f>N19-J19</f>
        <v>0</v>
      </c>
      <c r="M19" s="244"/>
      <c r="N19" s="46">
        <f>'Kiadások(önkormányzat 2022)'!G65</f>
        <v>0</v>
      </c>
      <c r="O19" s="1"/>
    </row>
    <row r="20" spans="1:20" ht="15.75" thickBot="1" x14ac:dyDescent="0.3">
      <c r="A20" s="100"/>
      <c r="B20" s="114"/>
      <c r="C20" s="129"/>
      <c r="D20" s="129"/>
      <c r="E20" s="116"/>
      <c r="F20" s="241"/>
      <c r="G20" s="21"/>
      <c r="H20" s="47" t="s">
        <v>39</v>
      </c>
      <c r="I20" s="32" t="s">
        <v>249</v>
      </c>
      <c r="J20" s="130">
        <v>0</v>
      </c>
      <c r="K20" s="130">
        <f>SUM('Kiadások(önkormányzat 2022)'!D60)</f>
        <v>0</v>
      </c>
      <c r="L20" s="42">
        <f>N20-K20</f>
        <v>0</v>
      </c>
      <c r="M20" s="244"/>
      <c r="N20" s="33">
        <f>SUM('Kiadások(önkormányzat 2022)'!G60)</f>
        <v>0</v>
      </c>
      <c r="O20" s="1"/>
    </row>
    <row r="21" spans="1:20" ht="15.75" thickBot="1" x14ac:dyDescent="0.3">
      <c r="A21" s="48"/>
      <c r="B21" s="115"/>
      <c r="C21" s="133"/>
      <c r="D21" s="133"/>
      <c r="E21" s="118"/>
      <c r="F21" s="242"/>
      <c r="G21" s="111"/>
      <c r="H21" s="49" t="s">
        <v>40</v>
      </c>
      <c r="I21" s="127" t="s">
        <v>41</v>
      </c>
      <c r="J21" s="137">
        <f>SUM('Kiadások(önkormányzat 2022)'!C61)</f>
        <v>7740155</v>
      </c>
      <c r="K21" s="137">
        <f>SUM('Kiadások(önkormányzat 2022)'!D61)</f>
        <v>7880348</v>
      </c>
      <c r="L21" s="39">
        <f>N21-J21</f>
        <v>140193</v>
      </c>
      <c r="M21" s="246">
        <f>N21/J21*100</f>
        <v>101.81124279810933</v>
      </c>
      <c r="N21" s="39">
        <f>'Kiadások(önkormányzat 2022)'!G61</f>
        <v>7880348</v>
      </c>
      <c r="O21" s="1"/>
    </row>
    <row r="22" spans="1:20" ht="15.75" thickBot="1" x14ac:dyDescent="0.3">
      <c r="A22" s="249" t="s">
        <v>42</v>
      </c>
      <c r="B22" s="250"/>
      <c r="C22" s="134">
        <f>SUM(C15:C21)</f>
        <v>571700664</v>
      </c>
      <c r="D22" s="135">
        <f>SUM(D15:D21)</f>
        <v>792702752</v>
      </c>
      <c r="E22" s="101">
        <f>SUM(G22-D22)</f>
        <v>20835794</v>
      </c>
      <c r="F22" s="243">
        <f>G22/D22*100</f>
        <v>102.6284498126733</v>
      </c>
      <c r="G22" s="112">
        <f>SUM(G15:G21)</f>
        <v>813538546</v>
      </c>
      <c r="H22" s="251" t="s">
        <v>42</v>
      </c>
      <c r="I22" s="251"/>
      <c r="J22" s="135">
        <f>SUM(J15:J21)</f>
        <v>571700664</v>
      </c>
      <c r="K22" s="135">
        <f>SUM(K15:K21)</f>
        <v>792702752</v>
      </c>
      <c r="L22" s="101">
        <f>SUM(N22-K22)</f>
        <v>20835794</v>
      </c>
      <c r="M22" s="247">
        <f>N22/K22*100</f>
        <v>102.6284498126733</v>
      </c>
      <c r="N22" s="102">
        <f>SUM(N15:N21)</f>
        <v>813538546</v>
      </c>
      <c r="O22" s="1"/>
      <c r="S22" s="50"/>
      <c r="T22" s="50"/>
    </row>
    <row r="23" spans="1:20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S23" s="50"/>
      <c r="T23" s="50"/>
    </row>
    <row r="24" spans="1:20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S24" s="50"/>
      <c r="T24" s="50"/>
    </row>
    <row r="25" spans="1:20" ht="15" x14ac:dyDescent="0.25">
      <c r="A25" s="1"/>
      <c r="B25" s="98"/>
      <c r="C25" s="98"/>
      <c r="D25" s="98"/>
      <c r="E25" s="98"/>
      <c r="F25" s="1"/>
      <c r="G25" s="1"/>
      <c r="H25" s="1"/>
      <c r="I25" s="1"/>
      <c r="J25" s="1"/>
      <c r="K25" s="1"/>
      <c r="L25" s="1"/>
      <c r="M25" s="1"/>
      <c r="N25" s="1"/>
      <c r="O25" s="1"/>
      <c r="S25" s="50"/>
      <c r="T25" s="50"/>
    </row>
    <row r="26" spans="1:20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20" ht="15" x14ac:dyDescent="0.25">
      <c r="A27" s="1"/>
      <c r="B27" s="1"/>
      <c r="C27" s="1"/>
      <c r="D27" s="1"/>
      <c r="E27" s="1"/>
      <c r="F27" s="1"/>
      <c r="G27" s="98">
        <f>G22-N22</f>
        <v>0</v>
      </c>
      <c r="H27" s="1"/>
      <c r="I27" s="1"/>
      <c r="J27" s="1"/>
      <c r="K27" s="1"/>
      <c r="L27" s="1"/>
      <c r="M27" s="1"/>
      <c r="N27" s="1"/>
      <c r="O27" s="1"/>
    </row>
    <row r="33" spans="1:15" ht="15" x14ac:dyDescent="0.25">
      <c r="A33" s="51"/>
      <c r="B33" s="1"/>
      <c r="C33" s="1"/>
      <c r="D33" s="1"/>
      <c r="E33" s="50"/>
      <c r="F33" s="50"/>
      <c r="G33" s="50"/>
    </row>
    <row r="34" spans="1:15" ht="15" x14ac:dyDescent="0.25">
      <c r="A34" s="51"/>
      <c r="B34" s="1"/>
      <c r="C34" s="1"/>
      <c r="D34" s="1"/>
      <c r="E34" s="50"/>
      <c r="F34" s="50"/>
      <c r="G34" s="50"/>
    </row>
    <row r="35" spans="1:15" ht="22.5" x14ac:dyDescent="0.6">
      <c r="A35" s="51"/>
      <c r="B35" s="1"/>
      <c r="C35" s="1"/>
      <c r="D35" s="1"/>
      <c r="E35" s="50"/>
      <c r="F35" s="50"/>
      <c r="G35" s="50"/>
    </row>
    <row r="36" spans="1:15" ht="22.5" x14ac:dyDescent="0.6">
      <c r="A36" s="51"/>
      <c r="B36" s="1"/>
      <c r="C36" s="1"/>
      <c r="D36" s="1"/>
      <c r="E36" s="50"/>
      <c r="F36" s="50"/>
      <c r="G36" s="50"/>
    </row>
    <row r="37" spans="1:15" ht="22.5" x14ac:dyDescent="0.6">
      <c r="A37" s="51"/>
      <c r="B37" s="1"/>
      <c r="C37" s="1"/>
      <c r="D37" s="1"/>
      <c r="E37" s="50"/>
      <c r="F37" s="50"/>
      <c r="G37" s="50"/>
    </row>
    <row r="38" spans="1:15" ht="22.5" x14ac:dyDescent="0.6">
      <c r="A38" s="51"/>
      <c r="B38" s="1"/>
      <c r="C38" s="1"/>
      <c r="D38" s="1"/>
      <c r="E38" s="50"/>
      <c r="F38" s="50"/>
      <c r="G38" s="50"/>
    </row>
    <row r="39" spans="1:15" ht="22.5" x14ac:dyDescent="0.6">
      <c r="A39" s="51"/>
      <c r="B39" s="1"/>
      <c r="C39" s="1"/>
      <c r="D39" s="1"/>
      <c r="E39" s="50"/>
      <c r="F39" s="50"/>
      <c r="G39" s="50"/>
      <c r="I39" s="51"/>
      <c r="J39" s="51"/>
      <c r="K39" s="51"/>
      <c r="L39" s="1"/>
      <c r="M39" s="1"/>
      <c r="N39" s="50"/>
      <c r="O39" s="50"/>
    </row>
    <row r="40" spans="1:15" ht="22.5" x14ac:dyDescent="0.6">
      <c r="A40" s="51"/>
      <c r="B40" s="1"/>
      <c r="C40" s="1"/>
      <c r="D40" s="1"/>
      <c r="E40" s="50"/>
      <c r="F40" s="50"/>
      <c r="G40" s="50"/>
      <c r="I40" s="51"/>
      <c r="J40" s="51"/>
      <c r="K40" s="51"/>
      <c r="L40" s="1"/>
      <c r="M40" s="1"/>
      <c r="N40" s="50"/>
      <c r="O40" s="50"/>
    </row>
    <row r="41" spans="1:15" ht="22.5" x14ac:dyDescent="0.6">
      <c r="A41" s="51"/>
      <c r="B41" s="1"/>
      <c r="C41" s="1"/>
      <c r="D41" s="1"/>
      <c r="E41" s="50"/>
      <c r="F41" s="50"/>
      <c r="G41" s="50"/>
      <c r="I41" s="51"/>
      <c r="J41" s="51"/>
      <c r="K41" s="51"/>
      <c r="L41" s="1"/>
      <c r="M41" s="1"/>
      <c r="N41" s="50"/>
      <c r="O41" s="50"/>
    </row>
    <row r="42" spans="1:15" ht="22.5" x14ac:dyDescent="0.6">
      <c r="A42" s="51"/>
      <c r="B42" s="1"/>
      <c r="C42" s="1"/>
      <c r="D42" s="1"/>
      <c r="E42" s="50"/>
      <c r="F42" s="50"/>
      <c r="G42" s="50"/>
      <c r="I42" s="51"/>
      <c r="J42" s="51"/>
      <c r="K42" s="51"/>
      <c r="L42" s="1"/>
      <c r="M42" s="1"/>
      <c r="N42" s="50"/>
      <c r="O42" s="50"/>
    </row>
    <row r="43" spans="1:15" ht="22.5" x14ac:dyDescent="0.6">
      <c r="A43" s="51"/>
      <c r="B43" s="1"/>
      <c r="C43" s="1"/>
      <c r="D43" s="1"/>
      <c r="E43" s="50"/>
      <c r="F43" s="50"/>
      <c r="G43" s="50"/>
      <c r="I43" s="51"/>
      <c r="J43" s="51"/>
      <c r="K43" s="51"/>
      <c r="L43" s="1"/>
      <c r="M43" s="1"/>
      <c r="N43" s="50"/>
      <c r="O43" s="50"/>
    </row>
    <row r="44" spans="1:15" ht="22.5" x14ac:dyDescent="0.6">
      <c r="A44" s="51"/>
      <c r="B44" s="1"/>
      <c r="C44" s="1"/>
      <c r="D44" s="1"/>
      <c r="E44" s="50"/>
      <c r="F44" s="50"/>
      <c r="G44" s="50"/>
      <c r="I44" s="51"/>
      <c r="J44" s="51"/>
      <c r="K44" s="51"/>
      <c r="L44" s="1"/>
      <c r="M44" s="1"/>
      <c r="N44" s="50"/>
      <c r="O44" s="50"/>
    </row>
  </sheetData>
  <sheetProtection algorithmName="SHA-512" hashValue="mYtSTyLkRE0qNvHCHk6oLCuUsPUujg8Hooj3W2zp75YSHq3s6qjOAkrKtfw6zYK2So2sYrL+Oi8H1ZRXydEuMw==" saltValue="c0FtmzxCtrd/OyANV+vmZQ==" spinCount="100000" sheet="1" objects="1" scenarios="1"/>
  <mergeCells count="8">
    <mergeCell ref="H17:H19"/>
    <mergeCell ref="A22:B22"/>
    <mergeCell ref="H22:I22"/>
    <mergeCell ref="B2:N2"/>
    <mergeCell ref="B3:N3"/>
    <mergeCell ref="A5:N5"/>
    <mergeCell ref="A7:G7"/>
    <mergeCell ref="H7:N7"/>
  </mergeCells>
  <pageMargins left="0.74803149606299213" right="0.74803149606299213" top="0.98425196850393704" bottom="0.98425196850393704" header="0.51181102362204722" footer="0.51181102362204722"/>
  <pageSetup paperSize="9" scale="52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00"/>
    <pageSetUpPr fitToPage="1"/>
  </sheetPr>
  <dimension ref="A1:J49"/>
  <sheetViews>
    <sheetView windowProtection="1" showGridLines="0" showWhiteSpace="0" topLeftCell="A28" zoomScaleNormal="100" workbookViewId="0">
      <selection activeCell="A20" sqref="A20:B20"/>
    </sheetView>
  </sheetViews>
  <sheetFormatPr defaultRowHeight="12.75" x14ac:dyDescent="0.2"/>
  <cols>
    <col min="1" max="1" width="11.85546875" customWidth="1"/>
    <col min="2" max="2" width="51.5703125" customWidth="1"/>
    <col min="3" max="3" width="21" customWidth="1"/>
    <col min="4" max="4" width="19.7109375" customWidth="1"/>
    <col min="5" max="5" width="14.7109375" customWidth="1"/>
    <col min="6" max="6" width="4.140625" bestFit="1" customWidth="1"/>
    <col min="7" max="7" width="18.28515625" customWidth="1"/>
    <col min="8" max="8" width="20.140625" customWidth="1"/>
    <col min="9" max="9" width="8.42578125" customWidth="1"/>
    <col min="10" max="10" width="9.7109375" customWidth="1"/>
    <col min="11" max="1025" width="8.42578125" customWidth="1"/>
  </cols>
  <sheetData>
    <row r="1" spans="1:7" x14ac:dyDescent="0.2">
      <c r="G1" s="52" t="s">
        <v>43</v>
      </c>
    </row>
    <row r="2" spans="1:7" ht="15.75" x14ac:dyDescent="0.25">
      <c r="A2" s="259" t="s">
        <v>258</v>
      </c>
      <c r="B2" s="259"/>
      <c r="C2" s="259"/>
      <c r="D2" s="259"/>
      <c r="E2" s="259"/>
      <c r="F2" s="259"/>
      <c r="G2" s="259"/>
    </row>
    <row r="3" spans="1:7" ht="15.75" x14ac:dyDescent="0.25">
      <c r="A3" s="259" t="s">
        <v>203</v>
      </c>
      <c r="B3" s="259"/>
      <c r="C3" s="259"/>
      <c r="D3" s="259"/>
      <c r="E3" s="259"/>
      <c r="F3" s="259"/>
      <c r="G3" s="259"/>
    </row>
    <row r="4" spans="1:7" ht="13.5" thickBot="1" x14ac:dyDescent="0.25">
      <c r="G4" s="54" t="s">
        <v>44</v>
      </c>
    </row>
    <row r="5" spans="1:7" ht="15.75" x14ac:dyDescent="0.25">
      <c r="A5" s="260" t="s">
        <v>2</v>
      </c>
      <c r="B5" s="260"/>
      <c r="C5" s="260"/>
      <c r="D5" s="260"/>
      <c r="E5" s="260"/>
      <c r="F5" s="260"/>
      <c r="G5" s="260"/>
    </row>
    <row r="6" spans="1:7" ht="15.75" customHeight="1" thickBot="1" x14ac:dyDescent="0.25">
      <c r="A6" s="261" t="s">
        <v>45</v>
      </c>
      <c r="B6" s="262" t="s">
        <v>46</v>
      </c>
      <c r="C6" s="164"/>
      <c r="D6" s="263">
        <v>2022</v>
      </c>
      <c r="E6" s="264"/>
      <c r="F6" s="265"/>
      <c r="G6" s="225">
        <v>2022</v>
      </c>
    </row>
    <row r="7" spans="1:7" ht="25.5" customHeight="1" thickBot="1" x14ac:dyDescent="0.25">
      <c r="A7" s="261"/>
      <c r="B7" s="262"/>
      <c r="C7" s="126" t="s">
        <v>47</v>
      </c>
      <c r="D7" s="126" t="s">
        <v>238</v>
      </c>
      <c r="E7" s="218" t="s">
        <v>231</v>
      </c>
      <c r="F7" s="126" t="s">
        <v>199</v>
      </c>
      <c r="G7" s="207" t="s">
        <v>240</v>
      </c>
    </row>
    <row r="8" spans="1:7" ht="24.95" customHeight="1" x14ac:dyDescent="0.2">
      <c r="A8" s="55" t="s">
        <v>48</v>
      </c>
      <c r="B8" s="56" t="s">
        <v>49</v>
      </c>
      <c r="C8" s="138">
        <v>92799881</v>
      </c>
      <c r="D8" s="57">
        <v>94567495</v>
      </c>
      <c r="E8" s="169">
        <f t="shared" ref="E8:E13" si="0">G8-D8</f>
        <v>0</v>
      </c>
      <c r="F8" s="120">
        <f>G8/D8*100</f>
        <v>100</v>
      </c>
      <c r="G8" s="185">
        <v>94567495</v>
      </c>
    </row>
    <row r="9" spans="1:7" ht="24.95" customHeight="1" x14ac:dyDescent="0.2">
      <c r="A9" s="58" t="s">
        <v>50</v>
      </c>
      <c r="B9" s="59" t="s">
        <v>51</v>
      </c>
      <c r="C9" s="139">
        <v>56764450</v>
      </c>
      <c r="D9" s="196">
        <v>65103480</v>
      </c>
      <c r="E9" s="169">
        <f t="shared" si="0"/>
        <v>241840</v>
      </c>
      <c r="F9" s="120">
        <f>G9/D9*100</f>
        <v>100.37147015797005</v>
      </c>
      <c r="G9" s="186">
        <v>65345320</v>
      </c>
    </row>
    <row r="10" spans="1:7" ht="24.95" customHeight="1" x14ac:dyDescent="0.2">
      <c r="A10" s="58" t="s">
        <v>52</v>
      </c>
      <c r="B10" s="59" t="s">
        <v>53</v>
      </c>
      <c r="C10" s="139">
        <v>38285317</v>
      </c>
      <c r="D10" s="196">
        <v>50599800</v>
      </c>
      <c r="E10" s="169">
        <f t="shared" si="0"/>
        <v>2484219</v>
      </c>
      <c r="F10" s="120">
        <f>G10/D10*100</f>
        <v>104.9095431207238</v>
      </c>
      <c r="G10" s="186">
        <v>53084019</v>
      </c>
    </row>
    <row r="11" spans="1:7" ht="24.95" customHeight="1" x14ac:dyDescent="0.2">
      <c r="A11" s="58" t="s">
        <v>54</v>
      </c>
      <c r="B11" s="59" t="s">
        <v>55</v>
      </c>
      <c r="C11" s="139">
        <v>5654215</v>
      </c>
      <c r="D11" s="196">
        <v>5654215</v>
      </c>
      <c r="E11" s="169">
        <f t="shared" si="0"/>
        <v>0</v>
      </c>
      <c r="F11" s="120">
        <f>G11/D11*100</f>
        <v>100</v>
      </c>
      <c r="G11" s="186">
        <v>5654215</v>
      </c>
    </row>
    <row r="12" spans="1:7" ht="24.95" customHeight="1" x14ac:dyDescent="0.2">
      <c r="A12" s="60" t="s">
        <v>56</v>
      </c>
      <c r="B12" s="61" t="s">
        <v>57</v>
      </c>
      <c r="C12" s="140">
        <v>12946150</v>
      </c>
      <c r="D12" s="197">
        <v>34290029</v>
      </c>
      <c r="E12" s="169">
        <f t="shared" si="0"/>
        <v>0</v>
      </c>
      <c r="F12" s="120">
        <v>0</v>
      </c>
      <c r="G12" s="187">
        <v>34290029</v>
      </c>
    </row>
    <row r="13" spans="1:7" ht="24.95" customHeight="1" thickBot="1" x14ac:dyDescent="0.25">
      <c r="A13" s="65" t="s">
        <v>216</v>
      </c>
      <c r="B13" s="125" t="s">
        <v>263</v>
      </c>
      <c r="C13" s="141">
        <v>0</v>
      </c>
      <c r="D13" s="222">
        <v>0</v>
      </c>
      <c r="E13" s="169">
        <f t="shared" si="0"/>
        <v>11997419</v>
      </c>
      <c r="F13" s="120">
        <v>0</v>
      </c>
      <c r="G13" s="208">
        <v>11997419</v>
      </c>
    </row>
    <row r="14" spans="1:7" ht="30" customHeight="1" thickBot="1" x14ac:dyDescent="0.25">
      <c r="A14" s="258" t="s">
        <v>58</v>
      </c>
      <c r="B14" s="258"/>
      <c r="C14" s="216">
        <f>SUM(C8:C13)</f>
        <v>206450013</v>
      </c>
      <c r="D14" s="62">
        <f>SUM(D8:D13)</f>
        <v>250215019</v>
      </c>
      <c r="E14" s="219">
        <f>SUM(E8:E13)</f>
        <v>14723478</v>
      </c>
      <c r="F14" s="123">
        <f t="shared" ref="F14:F22" si="1">G14/D14*100</f>
        <v>105.88433022879413</v>
      </c>
      <c r="G14" s="209">
        <f>SUM(G8:G13)</f>
        <v>264938497</v>
      </c>
    </row>
    <row r="15" spans="1:7" ht="24.95" customHeight="1" x14ac:dyDescent="0.2">
      <c r="A15" s="55" t="s">
        <v>59</v>
      </c>
      <c r="B15" s="56" t="s">
        <v>60</v>
      </c>
      <c r="C15" s="138">
        <v>0</v>
      </c>
      <c r="D15" s="57">
        <v>0</v>
      </c>
      <c r="E15" s="185">
        <v>0</v>
      </c>
      <c r="F15" s="120">
        <v>0</v>
      </c>
      <c r="G15" s="185">
        <v>0</v>
      </c>
    </row>
    <row r="16" spans="1:7" ht="24.95" customHeight="1" thickBot="1" x14ac:dyDescent="0.25">
      <c r="A16" s="60" t="s">
        <v>61</v>
      </c>
      <c r="B16" s="61" t="s">
        <v>62</v>
      </c>
      <c r="C16" s="140">
        <v>11172400</v>
      </c>
      <c r="D16" s="197">
        <v>22505638</v>
      </c>
      <c r="E16" s="169">
        <f>G16-D16</f>
        <v>282313</v>
      </c>
      <c r="F16" s="120">
        <f t="shared" si="1"/>
        <v>101.25441011714487</v>
      </c>
      <c r="G16" s="187">
        <v>22787951</v>
      </c>
    </row>
    <row r="17" spans="1:9" ht="30" customHeight="1" thickBot="1" x14ac:dyDescent="0.25">
      <c r="A17" s="258" t="s">
        <v>63</v>
      </c>
      <c r="B17" s="258"/>
      <c r="C17" s="216">
        <f>SUM(C15:C16)</f>
        <v>11172400</v>
      </c>
      <c r="D17" s="62">
        <f>SUM(D15:D16)</f>
        <v>22505638</v>
      </c>
      <c r="E17" s="219">
        <f>SUM(E15:E16)</f>
        <v>282313</v>
      </c>
      <c r="F17" s="123">
        <f t="shared" si="1"/>
        <v>101.25441011714487</v>
      </c>
      <c r="G17" s="209">
        <f>SUM(G15:G16)</f>
        <v>22787951</v>
      </c>
    </row>
    <row r="18" spans="1:9" ht="30" customHeight="1" x14ac:dyDescent="0.2">
      <c r="A18" s="152" t="s">
        <v>234</v>
      </c>
      <c r="B18" s="153" t="s">
        <v>239</v>
      </c>
      <c r="C18" s="154">
        <v>0</v>
      </c>
      <c r="D18" s="107">
        <v>4906305</v>
      </c>
      <c r="E18" s="171">
        <f>G18-D18</f>
        <v>0</v>
      </c>
      <c r="F18" s="120">
        <f t="shared" si="1"/>
        <v>100</v>
      </c>
      <c r="G18" s="210">
        <v>4906305</v>
      </c>
    </row>
    <row r="19" spans="1:9" ht="36.75" customHeight="1" thickBot="1" x14ac:dyDescent="0.25">
      <c r="A19" s="149" t="s">
        <v>217</v>
      </c>
      <c r="B19" s="150" t="s">
        <v>264</v>
      </c>
      <c r="C19" s="151">
        <v>0</v>
      </c>
      <c r="D19" s="223">
        <v>140499938</v>
      </c>
      <c r="E19" s="171">
        <f>G19-D19</f>
        <v>0</v>
      </c>
      <c r="F19" s="120">
        <f t="shared" si="1"/>
        <v>100</v>
      </c>
      <c r="G19" s="211">
        <v>140499938</v>
      </c>
    </row>
    <row r="20" spans="1:9" ht="30" customHeight="1" thickBot="1" x14ac:dyDescent="0.25">
      <c r="A20" s="258" t="s">
        <v>226</v>
      </c>
      <c r="B20" s="258"/>
      <c r="C20" s="216">
        <v>0</v>
      </c>
      <c r="D20" s="62">
        <f>D19+D18</f>
        <v>145406243</v>
      </c>
      <c r="E20" s="219">
        <f>E19+E18</f>
        <v>0</v>
      </c>
      <c r="F20" s="123">
        <f t="shared" si="1"/>
        <v>100</v>
      </c>
      <c r="G20" s="209">
        <f>G19+G18</f>
        <v>145406243</v>
      </c>
    </row>
    <row r="21" spans="1:9" ht="24.95" customHeight="1" x14ac:dyDescent="0.2">
      <c r="A21" s="58" t="s">
        <v>64</v>
      </c>
      <c r="B21" s="59" t="s">
        <v>65</v>
      </c>
      <c r="C21" s="139">
        <v>5500000</v>
      </c>
      <c r="D21" s="196">
        <v>6100000</v>
      </c>
      <c r="E21" s="169">
        <f t="shared" ref="E21:E25" si="2">G21-D21</f>
        <v>93507</v>
      </c>
      <c r="F21" s="120">
        <f t="shared" si="1"/>
        <v>101.53290163934426</v>
      </c>
      <c r="G21" s="186">
        <v>6193507</v>
      </c>
    </row>
    <row r="22" spans="1:9" ht="24.95" customHeight="1" x14ac:dyDescent="0.2">
      <c r="A22" s="58" t="s">
        <v>66</v>
      </c>
      <c r="B22" s="59" t="s">
        <v>67</v>
      </c>
      <c r="C22" s="139">
        <v>45000000</v>
      </c>
      <c r="D22" s="196">
        <v>55000000</v>
      </c>
      <c r="E22" s="169">
        <f t="shared" si="2"/>
        <v>901414</v>
      </c>
      <c r="F22" s="120">
        <f t="shared" si="1"/>
        <v>101.63893454545455</v>
      </c>
      <c r="G22" s="186">
        <v>55901414</v>
      </c>
    </row>
    <row r="23" spans="1:9" ht="24.95" customHeight="1" x14ac:dyDescent="0.2">
      <c r="A23" s="58" t="s">
        <v>68</v>
      </c>
      <c r="B23" s="59" t="s">
        <v>69</v>
      </c>
      <c r="C23" s="139">
        <v>0</v>
      </c>
      <c r="D23" s="196">
        <v>0</v>
      </c>
      <c r="E23" s="169">
        <f t="shared" si="2"/>
        <v>0</v>
      </c>
      <c r="F23" s="120">
        <v>0</v>
      </c>
      <c r="G23" s="186">
        <v>0</v>
      </c>
    </row>
    <row r="24" spans="1:9" ht="24.95" customHeight="1" x14ac:dyDescent="0.2">
      <c r="A24" s="58" t="s">
        <v>223</v>
      </c>
      <c r="B24" s="59" t="s">
        <v>224</v>
      </c>
      <c r="C24" s="139">
        <v>100000</v>
      </c>
      <c r="D24" s="196">
        <v>236100</v>
      </c>
      <c r="E24" s="169">
        <f t="shared" si="2"/>
        <v>52200</v>
      </c>
      <c r="F24" s="120">
        <f>G24/D24*100</f>
        <v>122.10927573062263</v>
      </c>
      <c r="G24" s="186">
        <v>288300</v>
      </c>
    </row>
    <row r="25" spans="1:9" ht="24.95" customHeight="1" thickBot="1" x14ac:dyDescent="0.25">
      <c r="A25" s="58" t="s">
        <v>70</v>
      </c>
      <c r="B25" s="59" t="s">
        <v>71</v>
      </c>
      <c r="C25" s="139">
        <v>300000</v>
      </c>
      <c r="D25" s="196">
        <v>350000</v>
      </c>
      <c r="E25" s="169">
        <f t="shared" si="2"/>
        <v>52458</v>
      </c>
      <c r="F25" s="120">
        <f>G25/D25*100</f>
        <v>114.988</v>
      </c>
      <c r="G25" s="186">
        <v>402458</v>
      </c>
    </row>
    <row r="26" spans="1:9" ht="24.95" customHeight="1" thickBot="1" x14ac:dyDescent="0.25">
      <c r="A26" s="258" t="s">
        <v>72</v>
      </c>
      <c r="B26" s="258"/>
      <c r="C26" s="216">
        <f>SUM(C21:C25)</f>
        <v>50900000</v>
      </c>
      <c r="D26" s="63">
        <f>SUM(D21:D25)</f>
        <v>61686100</v>
      </c>
      <c r="E26" s="220">
        <f>SUM(E21:E25)</f>
        <v>1099579</v>
      </c>
      <c r="F26" s="123">
        <f t="shared" ref="F26:F31" si="3">G26/D26*100</f>
        <v>101.78253934030519</v>
      </c>
      <c r="G26" s="212">
        <f>SUM(G21:G25)</f>
        <v>62785679</v>
      </c>
    </row>
    <row r="27" spans="1:9" ht="24.95" customHeight="1" x14ac:dyDescent="0.2">
      <c r="A27" s="55" t="s">
        <v>73</v>
      </c>
      <c r="B27" s="56" t="s">
        <v>74</v>
      </c>
      <c r="C27" s="138">
        <v>100000</v>
      </c>
      <c r="D27" s="196">
        <v>752000</v>
      </c>
      <c r="E27" s="169">
        <f t="shared" ref="E27:E36" si="4">G27-D27</f>
        <v>10000</v>
      </c>
      <c r="F27" s="120">
        <f t="shared" si="3"/>
        <v>101.32978723404256</v>
      </c>
      <c r="G27" s="186">
        <v>762000</v>
      </c>
    </row>
    <row r="28" spans="1:9" ht="24.95" customHeight="1" x14ac:dyDescent="0.2">
      <c r="A28" s="55" t="s">
        <v>213</v>
      </c>
      <c r="B28" s="56" t="s">
        <v>214</v>
      </c>
      <c r="C28" s="138">
        <v>1620000</v>
      </c>
      <c r="D28" s="196">
        <v>2600000</v>
      </c>
      <c r="E28" s="169">
        <f t="shared" si="4"/>
        <v>232006</v>
      </c>
      <c r="F28" s="120">
        <f t="shared" si="3"/>
        <v>108.92330769230769</v>
      </c>
      <c r="G28" s="186">
        <v>2832006</v>
      </c>
    </row>
    <row r="29" spans="1:9" ht="24.95" customHeight="1" x14ac:dyDescent="0.2">
      <c r="A29" s="58" t="s">
        <v>75</v>
      </c>
      <c r="B29" s="59" t="s">
        <v>76</v>
      </c>
      <c r="C29" s="139">
        <v>7200000</v>
      </c>
      <c r="D29" s="196">
        <v>10272580</v>
      </c>
      <c r="E29" s="169">
        <f t="shared" si="4"/>
        <v>319197</v>
      </c>
      <c r="F29" s="120">
        <f t="shared" si="3"/>
        <v>103.10727198035936</v>
      </c>
      <c r="G29" s="186">
        <v>10591777</v>
      </c>
      <c r="I29" s="64"/>
    </row>
    <row r="30" spans="1:9" ht="24.95" customHeight="1" x14ac:dyDescent="0.2">
      <c r="A30" s="58" t="s">
        <v>77</v>
      </c>
      <c r="B30" s="59" t="s">
        <v>78</v>
      </c>
      <c r="C30" s="139">
        <v>4300000</v>
      </c>
      <c r="D30" s="196">
        <v>4445900</v>
      </c>
      <c r="E30" s="169">
        <f t="shared" si="4"/>
        <v>329369</v>
      </c>
      <c r="F30" s="120">
        <f t="shared" si="3"/>
        <v>107.40837625677591</v>
      </c>
      <c r="G30" s="186">
        <v>4775269</v>
      </c>
    </row>
    <row r="31" spans="1:9" ht="24.95" customHeight="1" x14ac:dyDescent="0.2">
      <c r="A31" s="58" t="s">
        <v>79</v>
      </c>
      <c r="B31" s="59" t="s">
        <v>80</v>
      </c>
      <c r="C31" s="139">
        <v>2781000</v>
      </c>
      <c r="D31" s="196">
        <v>3662437</v>
      </c>
      <c r="E31" s="169">
        <f t="shared" si="4"/>
        <v>88966</v>
      </c>
      <c r="F31" s="120">
        <f t="shared" si="3"/>
        <v>102.42914758670251</v>
      </c>
      <c r="G31" s="186">
        <v>3751403</v>
      </c>
    </row>
    <row r="32" spans="1:9" ht="24.95" customHeight="1" x14ac:dyDescent="0.2">
      <c r="A32" s="58" t="s">
        <v>81</v>
      </c>
      <c r="B32" s="59" t="s">
        <v>82</v>
      </c>
      <c r="C32" s="139">
        <v>0</v>
      </c>
      <c r="D32" s="196">
        <v>0</v>
      </c>
      <c r="E32" s="169">
        <f t="shared" si="4"/>
        <v>0</v>
      </c>
      <c r="F32" s="120">
        <v>0</v>
      </c>
      <c r="G32" s="186">
        <v>0</v>
      </c>
    </row>
    <row r="33" spans="1:10" ht="24.95" customHeight="1" x14ac:dyDescent="0.2">
      <c r="A33" s="58" t="s">
        <v>83</v>
      </c>
      <c r="B33" s="59" t="s">
        <v>84</v>
      </c>
      <c r="C33" s="139">
        <v>0</v>
      </c>
      <c r="D33" s="196">
        <v>0</v>
      </c>
      <c r="E33" s="169">
        <f t="shared" si="4"/>
        <v>0</v>
      </c>
      <c r="F33" s="120">
        <v>0</v>
      </c>
      <c r="G33" s="186">
        <v>0</v>
      </c>
    </row>
    <row r="34" spans="1:10" ht="24.95" customHeight="1" x14ac:dyDescent="0.2">
      <c r="A34" s="58" t="s">
        <v>261</v>
      </c>
      <c r="B34" s="59" t="s">
        <v>262</v>
      </c>
      <c r="C34" s="139">
        <v>0</v>
      </c>
      <c r="D34" s="196">
        <v>74999</v>
      </c>
      <c r="E34" s="169">
        <f t="shared" si="4"/>
        <v>0</v>
      </c>
      <c r="F34" s="120"/>
      <c r="G34" s="186">
        <v>74999</v>
      </c>
    </row>
    <row r="35" spans="1:10" ht="24.95" customHeight="1" x14ac:dyDescent="0.2">
      <c r="A35" s="58" t="s">
        <v>85</v>
      </c>
      <c r="B35" s="59" t="s">
        <v>200</v>
      </c>
      <c r="C35" s="139">
        <v>1260000</v>
      </c>
      <c r="D35" s="196">
        <v>1260000</v>
      </c>
      <c r="E35" s="169">
        <f t="shared" si="4"/>
        <v>0</v>
      </c>
      <c r="F35" s="120">
        <f t="shared" ref="F35:F41" si="5">G35/D35*100</f>
        <v>100</v>
      </c>
      <c r="G35" s="186">
        <v>1260000</v>
      </c>
    </row>
    <row r="36" spans="1:10" ht="24.95" customHeight="1" thickBot="1" x14ac:dyDescent="0.25">
      <c r="A36" s="65" t="s">
        <v>86</v>
      </c>
      <c r="B36" s="66" t="s">
        <v>87</v>
      </c>
      <c r="C36" s="141">
        <v>10000</v>
      </c>
      <c r="D36" s="222">
        <v>10000</v>
      </c>
      <c r="E36" s="169">
        <f t="shared" si="4"/>
        <v>0</v>
      </c>
      <c r="F36" s="120">
        <f t="shared" si="5"/>
        <v>100</v>
      </c>
      <c r="G36" s="208">
        <v>10000</v>
      </c>
    </row>
    <row r="37" spans="1:10" ht="30" customHeight="1" thickBot="1" x14ac:dyDescent="0.25">
      <c r="A37" s="258" t="s">
        <v>88</v>
      </c>
      <c r="B37" s="258"/>
      <c r="C37" s="216">
        <f>SUM(C27:C36)</f>
        <v>17271000</v>
      </c>
      <c r="D37" s="63">
        <f>SUM(D27:D36)</f>
        <v>23077916</v>
      </c>
      <c r="E37" s="220">
        <f>SUM(E27:E36)</f>
        <v>979538</v>
      </c>
      <c r="F37" s="124">
        <f t="shared" si="5"/>
        <v>104.24448204075271</v>
      </c>
      <c r="G37" s="212">
        <f>SUM(G27:G36)</f>
        <v>24057454</v>
      </c>
    </row>
    <row r="38" spans="1:10" ht="24.95" customHeight="1" x14ac:dyDescent="0.2">
      <c r="A38" s="55" t="s">
        <v>89</v>
      </c>
      <c r="B38" s="56" t="s">
        <v>90</v>
      </c>
      <c r="C38" s="138">
        <v>28380000</v>
      </c>
      <c r="D38" s="196">
        <v>32030750</v>
      </c>
      <c r="E38" s="169">
        <f t="shared" ref="E38:E41" si="6">G38-D38</f>
        <v>0</v>
      </c>
      <c r="F38" s="120">
        <f t="shared" si="5"/>
        <v>100</v>
      </c>
      <c r="G38" s="186">
        <v>32030750</v>
      </c>
    </row>
    <row r="39" spans="1:10" ht="24.95" customHeight="1" x14ac:dyDescent="0.2">
      <c r="A39" s="58" t="s">
        <v>91</v>
      </c>
      <c r="B39" s="59" t="s">
        <v>92</v>
      </c>
      <c r="C39" s="139">
        <v>178650</v>
      </c>
      <c r="D39" s="196">
        <v>292292</v>
      </c>
      <c r="E39" s="169">
        <f t="shared" si="6"/>
        <v>0</v>
      </c>
      <c r="F39" s="120">
        <f t="shared" si="5"/>
        <v>100</v>
      </c>
      <c r="G39" s="186">
        <v>292292</v>
      </c>
    </row>
    <row r="40" spans="1:10" ht="24.95" customHeight="1" x14ac:dyDescent="0.2">
      <c r="A40" s="58" t="s">
        <v>247</v>
      </c>
      <c r="B40" s="59" t="s">
        <v>248</v>
      </c>
      <c r="C40" s="139">
        <v>0</v>
      </c>
      <c r="D40" s="196">
        <v>0</v>
      </c>
      <c r="E40" s="169">
        <v>0</v>
      </c>
      <c r="F40" s="120">
        <v>0</v>
      </c>
      <c r="G40" s="186">
        <v>0</v>
      </c>
    </row>
    <row r="41" spans="1:10" ht="24.95" customHeight="1" thickBot="1" x14ac:dyDescent="0.25">
      <c r="A41" s="58" t="s">
        <v>215</v>
      </c>
      <c r="B41" s="59" t="s">
        <v>225</v>
      </c>
      <c r="C41" s="139">
        <v>320040</v>
      </c>
      <c r="D41" s="196">
        <v>320040</v>
      </c>
      <c r="E41" s="169">
        <f t="shared" si="6"/>
        <v>0</v>
      </c>
      <c r="F41" s="120">
        <f t="shared" si="5"/>
        <v>100</v>
      </c>
      <c r="G41" s="186">
        <v>320040</v>
      </c>
    </row>
    <row r="42" spans="1:10" ht="28.5" customHeight="1" thickBot="1" x14ac:dyDescent="0.25">
      <c r="A42" s="256" t="s">
        <v>93</v>
      </c>
      <c r="B42" s="256"/>
      <c r="C42" s="142">
        <f>SUM(C38:C41)</f>
        <v>28878690</v>
      </c>
      <c r="D42" s="63">
        <f>SUM(D38:D41)</f>
        <v>32643082</v>
      </c>
      <c r="E42" s="220">
        <f>SUM(E38:E41)</f>
        <v>0</v>
      </c>
      <c r="F42" s="124">
        <f>G42/D42*100</f>
        <v>100</v>
      </c>
      <c r="G42" s="212">
        <f>SUM(G38:G41)</f>
        <v>32643082</v>
      </c>
    </row>
    <row r="43" spans="1:10" ht="30" customHeight="1" thickBot="1" x14ac:dyDescent="0.25">
      <c r="A43" s="67" t="s">
        <v>94</v>
      </c>
      <c r="B43" s="68" t="s">
        <v>95</v>
      </c>
      <c r="C43" s="142">
        <v>251028561</v>
      </c>
      <c r="D43" s="69">
        <v>251028561</v>
      </c>
      <c r="E43" s="221">
        <f>G43-D43</f>
        <v>0</v>
      </c>
      <c r="F43" s="124">
        <f>G43/D43*100</f>
        <v>100</v>
      </c>
      <c r="G43" s="213">
        <v>251028561</v>
      </c>
    </row>
    <row r="44" spans="1:10" ht="30" customHeight="1" thickBot="1" x14ac:dyDescent="0.25">
      <c r="A44" s="103" t="s">
        <v>196</v>
      </c>
      <c r="B44" s="104" t="s">
        <v>197</v>
      </c>
      <c r="C44" s="217">
        <v>6000000</v>
      </c>
      <c r="D44" s="224">
        <v>6140193</v>
      </c>
      <c r="E44" s="221">
        <f>G44-D44</f>
        <v>3750886</v>
      </c>
      <c r="F44" s="124">
        <v>0</v>
      </c>
      <c r="G44" s="214">
        <v>9891079</v>
      </c>
    </row>
    <row r="45" spans="1:10" ht="24.95" customHeight="1" thickBot="1" x14ac:dyDescent="0.25">
      <c r="A45" s="257" t="s">
        <v>96</v>
      </c>
      <c r="B45" s="257"/>
      <c r="C45" s="70">
        <f>SUM(C14+C17+C20+C26+C37+C42+C43+C44)</f>
        <v>571700664</v>
      </c>
      <c r="D45" s="70">
        <f>SUM(D14+D17+D20+D26+D37+D42+D43+D44)</f>
        <v>792702752</v>
      </c>
      <c r="E45" s="215">
        <f>SUM(E14+E17+E20+E26+E37+E42+E43+E44)</f>
        <v>20835794</v>
      </c>
      <c r="F45" s="167">
        <f>G45/D45*100</f>
        <v>102.6284498126733</v>
      </c>
      <c r="G45" s="226">
        <f>G14+G17+G20+G26+G37+G42+G43+G44</f>
        <v>813538546</v>
      </c>
      <c r="J45" s="71"/>
    </row>
    <row r="47" spans="1:10" x14ac:dyDescent="0.2">
      <c r="C47" s="71">
        <f>SUM(C45-'Kiadások(önkormányzat 2022)'!C66)</f>
        <v>0</v>
      </c>
      <c r="D47" s="71">
        <f>SUM(D45-'Kiadások(önkormányzat 2022)'!D66)</f>
        <v>0</v>
      </c>
      <c r="E47" s="71">
        <f>SUM(E45-'Kiadások(önkormányzat 2022)'!E66)</f>
        <v>0</v>
      </c>
      <c r="F47" s="71">
        <f>SUM(F45-'Kiadások(önkormányzat 2022)'!F66)</f>
        <v>0</v>
      </c>
      <c r="G47" s="71">
        <f>SUM(G45-'Kiadások(önkormányzat 2022)'!G66)</f>
        <v>0</v>
      </c>
    </row>
    <row r="48" spans="1:10" x14ac:dyDescent="0.2">
      <c r="B48" s="72"/>
      <c r="C48" s="72"/>
      <c r="D48" s="72"/>
    </row>
    <row r="49" spans="2:7" x14ac:dyDescent="0.2">
      <c r="B49" s="75"/>
      <c r="C49" s="99"/>
      <c r="D49" s="99"/>
      <c r="E49" s="99"/>
      <c r="F49" s="99"/>
      <c r="G49" s="99"/>
    </row>
  </sheetData>
  <sheetProtection algorithmName="SHA-512" hashValue="UYXPWSCE10SnjNpAjsofaEKL0TPvQX35C8xJk51N0b5W1MuYkWpU6yyawqXAUCbh4VkC/LOfAV9XhQpqEFbLTQ==" saltValue="C5QrCd/kXOOgkf4weELCxA==" spinCount="100000" sheet="1" objects="1" scenarios="1"/>
  <mergeCells count="13">
    <mergeCell ref="A2:G2"/>
    <mergeCell ref="A3:G3"/>
    <mergeCell ref="A5:G5"/>
    <mergeCell ref="A6:A7"/>
    <mergeCell ref="B6:B7"/>
    <mergeCell ref="D6:F6"/>
    <mergeCell ref="A42:B42"/>
    <mergeCell ref="A45:B45"/>
    <mergeCell ref="A14:B14"/>
    <mergeCell ref="A17:B17"/>
    <mergeCell ref="A20:B20"/>
    <mergeCell ref="A26:B26"/>
    <mergeCell ref="A37:B37"/>
  </mergeCells>
  <pageMargins left="0.78740157480314965" right="0.39370078740157483" top="0.78740157480314965" bottom="0.39370078740157483" header="0.51181102362204722" footer="0.51181102362204722"/>
  <pageSetup paperSize="9" scale="65" firstPageNumber="0" orientation="portrait" horizontalDpi="300" verticalDpi="300" r:id="rId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00"/>
    <pageSetUpPr fitToPage="1"/>
  </sheetPr>
  <dimension ref="A1:J69"/>
  <sheetViews>
    <sheetView windowProtection="1" showGridLines="0" tabSelected="1" zoomScaleNormal="100" workbookViewId="0">
      <selection activeCell="J33" sqref="J33"/>
    </sheetView>
  </sheetViews>
  <sheetFormatPr defaultRowHeight="12.75" x14ac:dyDescent="0.2"/>
  <cols>
    <col min="1" max="1" width="11.85546875" customWidth="1"/>
    <col min="2" max="2" width="40.42578125" customWidth="1"/>
    <col min="3" max="3" width="20.7109375" customWidth="1"/>
    <col min="4" max="4" width="16.5703125" customWidth="1"/>
    <col min="5" max="5" width="14.7109375" customWidth="1"/>
    <col min="6" max="6" width="4.140625" bestFit="1" customWidth="1"/>
    <col min="7" max="7" width="18.140625" customWidth="1"/>
    <col min="8" max="8" width="18.85546875" customWidth="1"/>
    <col min="9" max="11" width="8.42578125" customWidth="1"/>
    <col min="12" max="12" width="8.7109375" customWidth="1"/>
    <col min="13" max="1025" width="8.42578125" customWidth="1"/>
  </cols>
  <sheetData>
    <row r="1" spans="1:8" ht="19.5" customHeight="1" x14ac:dyDescent="0.2">
      <c r="G1" s="105" t="s">
        <v>102</v>
      </c>
    </row>
    <row r="2" spans="1:8" ht="15.75" x14ac:dyDescent="0.25">
      <c r="A2" s="259" t="s">
        <v>251</v>
      </c>
      <c r="B2" s="259"/>
      <c r="C2" s="259"/>
      <c r="D2" s="259"/>
      <c r="E2" s="259"/>
      <c r="F2" s="259"/>
      <c r="G2" s="259"/>
    </row>
    <row r="3" spans="1:8" ht="15.75" x14ac:dyDescent="0.25">
      <c r="A3" s="259" t="s">
        <v>203</v>
      </c>
      <c r="B3" s="259"/>
      <c r="C3" s="259"/>
      <c r="D3" s="259"/>
      <c r="E3" s="259"/>
      <c r="F3" s="259"/>
      <c r="G3" s="259"/>
    </row>
    <row r="4" spans="1:8" ht="14.25" customHeight="1" thickBot="1" x14ac:dyDescent="0.25">
      <c r="A4" s="75"/>
      <c r="B4" s="75"/>
      <c r="C4" s="75"/>
      <c r="D4" s="75"/>
      <c r="E4" s="75"/>
      <c r="F4" s="75"/>
      <c r="G4" s="54" t="s">
        <v>44</v>
      </c>
    </row>
    <row r="5" spans="1:8" ht="20.25" customHeight="1" thickBot="1" x14ac:dyDescent="0.25">
      <c r="A5" s="270" t="s">
        <v>3</v>
      </c>
      <c r="B5" s="270"/>
      <c r="C5" s="270"/>
      <c r="D5" s="270"/>
      <c r="E5" s="270"/>
      <c r="F5" s="270"/>
      <c r="G5" s="270"/>
    </row>
    <row r="6" spans="1:8" ht="15.75" customHeight="1" thickBot="1" x14ac:dyDescent="0.25">
      <c r="A6" s="271" t="s">
        <v>45</v>
      </c>
      <c r="B6" s="272" t="s">
        <v>46</v>
      </c>
      <c r="C6" s="163"/>
      <c r="D6" s="274">
        <v>2022</v>
      </c>
      <c r="E6" s="275"/>
      <c r="F6" s="276"/>
      <c r="G6" s="273" t="s">
        <v>252</v>
      </c>
    </row>
    <row r="7" spans="1:8" ht="27" customHeight="1" thickBot="1" x14ac:dyDescent="0.25">
      <c r="A7" s="271"/>
      <c r="B7" s="272"/>
      <c r="C7" s="126" t="s">
        <v>47</v>
      </c>
      <c r="D7" s="126" t="s">
        <v>260</v>
      </c>
      <c r="E7" s="126" t="s">
        <v>231</v>
      </c>
      <c r="F7" s="126" t="s">
        <v>199</v>
      </c>
      <c r="G7" s="273"/>
      <c r="H7" s="76"/>
    </row>
    <row r="8" spans="1:8" ht="20.100000000000001" customHeight="1" x14ac:dyDescent="0.2">
      <c r="A8" s="55" t="s">
        <v>103</v>
      </c>
      <c r="B8" s="56" t="s">
        <v>104</v>
      </c>
      <c r="C8" s="184">
        <v>21710000</v>
      </c>
      <c r="D8" s="195">
        <v>26130004</v>
      </c>
      <c r="E8" s="169">
        <f t="shared" ref="E8:E18" si="0">G8-D8</f>
        <v>-150000</v>
      </c>
      <c r="F8" s="120">
        <f>G8/D8*100</f>
        <v>99.425947275017634</v>
      </c>
      <c r="G8" s="185">
        <v>25980004</v>
      </c>
    </row>
    <row r="9" spans="1:8" ht="20.100000000000001" customHeight="1" x14ac:dyDescent="0.2">
      <c r="A9" s="58" t="s">
        <v>250</v>
      </c>
      <c r="B9" s="59" t="s">
        <v>259</v>
      </c>
      <c r="C9" s="139"/>
      <c r="D9" s="196">
        <v>496241</v>
      </c>
      <c r="E9" s="169">
        <f t="shared" si="0"/>
        <v>0</v>
      </c>
      <c r="F9" s="120">
        <v>0</v>
      </c>
      <c r="G9" s="186">
        <v>496241</v>
      </c>
    </row>
    <row r="10" spans="1:8" ht="20.100000000000001" customHeight="1" x14ac:dyDescent="0.2">
      <c r="A10" s="58" t="s">
        <v>206</v>
      </c>
      <c r="B10" s="59" t="s">
        <v>207</v>
      </c>
      <c r="C10" s="139">
        <v>200000</v>
      </c>
      <c r="D10" s="196">
        <v>200000</v>
      </c>
      <c r="E10" s="169">
        <f t="shared" si="0"/>
        <v>-200000</v>
      </c>
      <c r="F10" s="120">
        <v>0</v>
      </c>
      <c r="G10" s="186">
        <v>0</v>
      </c>
    </row>
    <row r="11" spans="1:8" ht="20.100000000000001" customHeight="1" x14ac:dyDescent="0.2">
      <c r="A11" s="58" t="s">
        <v>232</v>
      </c>
      <c r="B11" s="59" t="s">
        <v>233</v>
      </c>
      <c r="C11" s="139">
        <v>0</v>
      </c>
      <c r="D11" s="196">
        <v>0</v>
      </c>
      <c r="E11" s="169">
        <f>G11-D11</f>
        <v>0</v>
      </c>
      <c r="F11" s="120">
        <v>0</v>
      </c>
      <c r="G11" s="186">
        <v>0</v>
      </c>
    </row>
    <row r="12" spans="1:8" ht="20.100000000000001" customHeight="1" x14ac:dyDescent="0.2">
      <c r="A12" s="58" t="s">
        <v>208</v>
      </c>
      <c r="B12" s="59" t="s">
        <v>218</v>
      </c>
      <c r="C12" s="139">
        <v>450000</v>
      </c>
      <c r="D12" s="139">
        <v>400000</v>
      </c>
      <c r="E12" s="169">
        <f t="shared" si="0"/>
        <v>-50000</v>
      </c>
      <c r="F12" s="120">
        <v>0</v>
      </c>
      <c r="G12" s="186">
        <v>350000</v>
      </c>
    </row>
    <row r="13" spans="1:8" ht="20.100000000000001" customHeight="1" x14ac:dyDescent="0.2">
      <c r="A13" s="58" t="s">
        <v>105</v>
      </c>
      <c r="B13" s="59" t="s">
        <v>106</v>
      </c>
      <c r="C13" s="139">
        <v>0</v>
      </c>
      <c r="D13" s="196">
        <v>0</v>
      </c>
      <c r="E13" s="169">
        <f t="shared" si="0"/>
        <v>0</v>
      </c>
      <c r="F13" s="120">
        <v>0</v>
      </c>
      <c r="G13" s="186">
        <v>0</v>
      </c>
    </row>
    <row r="14" spans="1:8" ht="20.100000000000001" customHeight="1" x14ac:dyDescent="0.2">
      <c r="A14" s="58" t="s">
        <v>107</v>
      </c>
      <c r="B14" s="59" t="s">
        <v>108</v>
      </c>
      <c r="C14" s="139">
        <v>48000</v>
      </c>
      <c r="D14" s="196">
        <v>0</v>
      </c>
      <c r="E14" s="169">
        <f t="shared" si="0"/>
        <v>0</v>
      </c>
      <c r="F14" s="120">
        <v>0</v>
      </c>
      <c r="G14" s="186">
        <v>0</v>
      </c>
    </row>
    <row r="15" spans="1:8" ht="17.25" customHeight="1" x14ac:dyDescent="0.2">
      <c r="A15" s="58" t="s">
        <v>109</v>
      </c>
      <c r="B15" s="59" t="s">
        <v>110</v>
      </c>
      <c r="C15" s="139">
        <v>578000</v>
      </c>
      <c r="D15" s="196">
        <v>452364</v>
      </c>
      <c r="E15" s="169">
        <f t="shared" si="0"/>
        <v>200000</v>
      </c>
      <c r="F15" s="120">
        <f t="shared" ref="F15:F20" si="1">G15/D15*100</f>
        <v>144.21218310917757</v>
      </c>
      <c r="G15" s="186">
        <v>652364</v>
      </c>
    </row>
    <row r="16" spans="1:8" ht="20.100000000000001" customHeight="1" x14ac:dyDescent="0.2">
      <c r="A16" s="58" t="s">
        <v>111</v>
      </c>
      <c r="B16" s="59" t="s">
        <v>112</v>
      </c>
      <c r="C16" s="139">
        <v>20900000</v>
      </c>
      <c r="D16" s="196">
        <v>20900000</v>
      </c>
      <c r="E16" s="233">
        <f t="shared" si="0"/>
        <v>-400000</v>
      </c>
      <c r="F16" s="234">
        <f t="shared" si="1"/>
        <v>98.086124401913878</v>
      </c>
      <c r="G16" s="186">
        <v>20500000</v>
      </c>
    </row>
    <row r="17" spans="1:8" ht="26.25" customHeight="1" x14ac:dyDescent="0.2">
      <c r="A17" s="58" t="s">
        <v>113</v>
      </c>
      <c r="B17" s="235" t="s">
        <v>114</v>
      </c>
      <c r="C17" s="182">
        <v>4781820</v>
      </c>
      <c r="D17" s="196">
        <v>6972820</v>
      </c>
      <c r="E17" s="233">
        <f t="shared" si="0"/>
        <v>700000</v>
      </c>
      <c r="F17" s="234">
        <v>0</v>
      </c>
      <c r="G17" s="186">
        <v>7672820</v>
      </c>
    </row>
    <row r="18" spans="1:8" ht="20.100000000000001" customHeight="1" thickBot="1" x14ac:dyDescent="0.25">
      <c r="A18" s="227" t="s">
        <v>115</v>
      </c>
      <c r="B18" s="228" t="s">
        <v>116</v>
      </c>
      <c r="C18" s="229">
        <v>450000</v>
      </c>
      <c r="D18" s="230">
        <v>560000</v>
      </c>
      <c r="E18" s="233">
        <f t="shared" si="0"/>
        <v>0</v>
      </c>
      <c r="F18" s="231">
        <v>0</v>
      </c>
      <c r="G18" s="232">
        <v>560000</v>
      </c>
    </row>
    <row r="19" spans="1:8" ht="24.95" customHeight="1" thickBot="1" x14ac:dyDescent="0.25">
      <c r="A19" s="266" t="s">
        <v>9</v>
      </c>
      <c r="B19" s="266"/>
      <c r="C19" s="143">
        <f>SUM(C8:C18)</f>
        <v>49117820</v>
      </c>
      <c r="D19" s="143">
        <f>SUM(D8:D18)</f>
        <v>56111429</v>
      </c>
      <c r="E19" s="170">
        <f>SUM(E8:E18)</f>
        <v>100000</v>
      </c>
      <c r="F19" s="121">
        <f t="shared" si="1"/>
        <v>100.17821681212217</v>
      </c>
      <c r="G19" s="172">
        <f>SUM(G8:G18)</f>
        <v>56211429</v>
      </c>
    </row>
    <row r="20" spans="1:8" ht="20.100000000000001" customHeight="1" thickBot="1" x14ac:dyDescent="0.25">
      <c r="A20" s="55" t="s">
        <v>117</v>
      </c>
      <c r="B20" s="56" t="s">
        <v>118</v>
      </c>
      <c r="C20" s="138">
        <v>6812000</v>
      </c>
      <c r="D20" s="57">
        <v>7222950</v>
      </c>
      <c r="E20" s="169">
        <f>G20-D20</f>
        <v>-100000</v>
      </c>
      <c r="F20" s="120">
        <f t="shared" si="1"/>
        <v>98.615524127953265</v>
      </c>
      <c r="G20" s="185">
        <v>7122950</v>
      </c>
    </row>
    <row r="21" spans="1:8" ht="24.95" customHeight="1" thickBot="1" x14ac:dyDescent="0.25">
      <c r="A21" s="266" t="s">
        <v>13</v>
      </c>
      <c r="B21" s="266"/>
      <c r="C21" s="143">
        <f>SUM(C20:C20)</f>
        <v>6812000</v>
      </c>
      <c r="D21" s="79">
        <f>SUM(D20:D20)</f>
        <v>7222950</v>
      </c>
      <c r="E21" s="170">
        <f>SUM(E20:E20)</f>
        <v>-100000</v>
      </c>
      <c r="F21" s="121">
        <f>G21/C21*100</f>
        <v>104.56473869641809</v>
      </c>
      <c r="G21" s="172">
        <f>SUM(G20:G20)</f>
        <v>7122950</v>
      </c>
    </row>
    <row r="22" spans="1:8" ht="20.100000000000001" customHeight="1" x14ac:dyDescent="0.2">
      <c r="A22" s="55" t="s">
        <v>119</v>
      </c>
      <c r="B22" s="56" t="s">
        <v>120</v>
      </c>
      <c r="C22" s="138">
        <v>160000</v>
      </c>
      <c r="D22" s="57">
        <v>180390</v>
      </c>
      <c r="E22" s="169">
        <f t="shared" ref="E22:E37" si="2">G22-D22</f>
        <v>0</v>
      </c>
      <c r="F22" s="120">
        <f t="shared" ref="F22:F25" si="3">G22/D22*100</f>
        <v>100</v>
      </c>
      <c r="G22" s="185">
        <v>180390</v>
      </c>
      <c r="H22" s="77"/>
    </row>
    <row r="23" spans="1:8" ht="20.100000000000001" customHeight="1" x14ac:dyDescent="0.2">
      <c r="A23" s="58" t="s">
        <v>121</v>
      </c>
      <c r="B23" s="59" t="s">
        <v>122</v>
      </c>
      <c r="C23" s="139">
        <v>7250000</v>
      </c>
      <c r="D23" s="196">
        <v>9168944</v>
      </c>
      <c r="E23" s="169">
        <f t="shared" si="2"/>
        <v>150000</v>
      </c>
      <c r="F23" s="120">
        <f t="shared" si="3"/>
        <v>101.63595720510455</v>
      </c>
      <c r="G23" s="186">
        <v>9318944</v>
      </c>
      <c r="H23" s="78"/>
    </row>
    <row r="24" spans="1:8" ht="20.100000000000001" customHeight="1" x14ac:dyDescent="0.2">
      <c r="A24" s="58" t="s">
        <v>123</v>
      </c>
      <c r="B24" s="59" t="s">
        <v>187</v>
      </c>
      <c r="C24" s="139">
        <v>1645200</v>
      </c>
      <c r="D24" s="196">
        <v>2348400</v>
      </c>
      <c r="E24" s="169">
        <f t="shared" si="2"/>
        <v>0</v>
      </c>
      <c r="F24" s="120">
        <f t="shared" si="3"/>
        <v>100</v>
      </c>
      <c r="G24" s="186">
        <v>2348400</v>
      </c>
      <c r="H24" s="78"/>
    </row>
    <row r="25" spans="1:8" ht="20.100000000000001" customHeight="1" x14ac:dyDescent="0.2">
      <c r="A25" s="58" t="s">
        <v>124</v>
      </c>
      <c r="B25" s="59" t="s">
        <v>125</v>
      </c>
      <c r="C25" s="139">
        <v>471600</v>
      </c>
      <c r="D25" s="196">
        <v>471600</v>
      </c>
      <c r="E25" s="169">
        <f t="shared" si="2"/>
        <v>0</v>
      </c>
      <c r="F25" s="120">
        <f t="shared" si="3"/>
        <v>100</v>
      </c>
      <c r="G25" s="186">
        <v>471600</v>
      </c>
      <c r="H25" s="78"/>
    </row>
    <row r="26" spans="1:8" ht="20.100000000000001" customHeight="1" x14ac:dyDescent="0.2">
      <c r="A26" s="58" t="s">
        <v>126</v>
      </c>
      <c r="B26" s="59" t="s">
        <v>127</v>
      </c>
      <c r="C26" s="106">
        <v>8920000</v>
      </c>
      <c r="D26" s="106">
        <v>9070000</v>
      </c>
      <c r="E26" s="171">
        <f t="shared" si="2"/>
        <v>-150000</v>
      </c>
      <c r="F26" s="168">
        <v>0</v>
      </c>
      <c r="G26" s="188">
        <v>8920000</v>
      </c>
      <c r="H26" s="78"/>
    </row>
    <row r="27" spans="1:8" ht="20.100000000000001" customHeight="1" x14ac:dyDescent="0.2">
      <c r="A27" s="58" t="s">
        <v>128</v>
      </c>
      <c r="B27" s="59" t="s">
        <v>129</v>
      </c>
      <c r="C27" s="139">
        <v>11300000</v>
      </c>
      <c r="D27" s="196">
        <v>17838750</v>
      </c>
      <c r="E27" s="169">
        <f t="shared" si="2"/>
        <v>0</v>
      </c>
      <c r="F27" s="120">
        <f t="shared" ref="F27:F38" si="4">G27/D27*100</f>
        <v>100</v>
      </c>
      <c r="G27" s="186">
        <v>17838750</v>
      </c>
      <c r="H27" s="78"/>
    </row>
    <row r="28" spans="1:8" ht="20.100000000000001" customHeight="1" x14ac:dyDescent="0.2">
      <c r="A28" s="58" t="s">
        <v>130</v>
      </c>
      <c r="B28" s="59" t="s">
        <v>131</v>
      </c>
      <c r="C28" s="139">
        <v>150000</v>
      </c>
      <c r="D28" s="196">
        <v>150000</v>
      </c>
      <c r="E28" s="169">
        <f t="shared" si="2"/>
        <v>0</v>
      </c>
      <c r="F28" s="120">
        <f t="shared" si="4"/>
        <v>100</v>
      </c>
      <c r="G28" s="186">
        <v>150000</v>
      </c>
      <c r="H28" s="78"/>
    </row>
    <row r="29" spans="1:8" ht="20.100000000000001" customHeight="1" x14ac:dyDescent="0.2">
      <c r="A29" s="58" t="s">
        <v>132</v>
      </c>
      <c r="B29" s="59" t="s">
        <v>133</v>
      </c>
      <c r="C29" s="139">
        <v>4710000</v>
      </c>
      <c r="D29" s="196">
        <v>4710000</v>
      </c>
      <c r="E29" s="169">
        <f t="shared" si="2"/>
        <v>0</v>
      </c>
      <c r="F29" s="120">
        <f t="shared" si="4"/>
        <v>100</v>
      </c>
      <c r="G29" s="186">
        <v>4710000</v>
      </c>
      <c r="H29" s="78"/>
    </row>
    <row r="30" spans="1:8" ht="20.100000000000001" customHeight="1" x14ac:dyDescent="0.2">
      <c r="A30" s="58" t="s">
        <v>219</v>
      </c>
      <c r="B30" s="59" t="s">
        <v>220</v>
      </c>
      <c r="C30" s="139">
        <v>5190000</v>
      </c>
      <c r="D30" s="196">
        <v>4970000</v>
      </c>
      <c r="E30" s="169">
        <f t="shared" si="2"/>
        <v>-1000</v>
      </c>
      <c r="F30" s="120">
        <f t="shared" si="4"/>
        <v>99.979879275653929</v>
      </c>
      <c r="G30" s="186">
        <v>4969000</v>
      </c>
      <c r="H30" s="78"/>
    </row>
    <row r="31" spans="1:8" ht="20.100000000000001" customHeight="1" x14ac:dyDescent="0.2">
      <c r="A31" s="58" t="s">
        <v>134</v>
      </c>
      <c r="B31" s="59" t="s">
        <v>135</v>
      </c>
      <c r="C31" s="139">
        <v>2882000</v>
      </c>
      <c r="D31" s="196">
        <v>3346110</v>
      </c>
      <c r="E31" s="169">
        <f t="shared" si="2"/>
        <v>0</v>
      </c>
      <c r="F31" s="120">
        <f t="shared" si="4"/>
        <v>100</v>
      </c>
      <c r="G31" s="186">
        <v>3346110</v>
      </c>
      <c r="H31" s="78"/>
    </row>
    <row r="32" spans="1:8" ht="20.100000000000001" customHeight="1" x14ac:dyDescent="0.2">
      <c r="A32" s="58" t="s">
        <v>136</v>
      </c>
      <c r="B32" s="59" t="s">
        <v>137</v>
      </c>
      <c r="C32" s="139">
        <v>10380000</v>
      </c>
      <c r="D32" s="196">
        <v>19131057</v>
      </c>
      <c r="E32" s="169">
        <f t="shared" si="2"/>
        <v>1980000</v>
      </c>
      <c r="F32" s="120">
        <f t="shared" si="4"/>
        <v>110.34966337719865</v>
      </c>
      <c r="G32" s="186">
        <v>21111057</v>
      </c>
      <c r="H32" s="78"/>
    </row>
    <row r="33" spans="1:8" ht="20.100000000000001" customHeight="1" x14ac:dyDescent="0.2">
      <c r="A33" s="58" t="s">
        <v>138</v>
      </c>
      <c r="B33" s="59" t="s">
        <v>139</v>
      </c>
      <c r="C33" s="139">
        <v>250000</v>
      </c>
      <c r="D33" s="196">
        <v>250000</v>
      </c>
      <c r="E33" s="169">
        <f t="shared" si="2"/>
        <v>0</v>
      </c>
      <c r="F33" s="120">
        <f t="shared" si="4"/>
        <v>100</v>
      </c>
      <c r="G33" s="186">
        <v>250000</v>
      </c>
      <c r="H33" s="78"/>
    </row>
    <row r="34" spans="1:8" ht="19.5" customHeight="1" x14ac:dyDescent="0.2">
      <c r="A34" s="58" t="s">
        <v>140</v>
      </c>
      <c r="B34" s="59" t="s">
        <v>141</v>
      </c>
      <c r="C34" s="139">
        <v>11323000</v>
      </c>
      <c r="D34" s="196">
        <v>14452738</v>
      </c>
      <c r="E34" s="169">
        <f t="shared" si="2"/>
        <v>0</v>
      </c>
      <c r="F34" s="120">
        <f t="shared" si="4"/>
        <v>100</v>
      </c>
      <c r="G34" s="186">
        <v>14452738</v>
      </c>
      <c r="H34" s="78"/>
    </row>
    <row r="35" spans="1:8" ht="20.100000000000001" customHeight="1" x14ac:dyDescent="0.2">
      <c r="A35" s="58" t="s">
        <v>142</v>
      </c>
      <c r="B35" s="59" t="s">
        <v>143</v>
      </c>
      <c r="C35" s="139">
        <v>2500000</v>
      </c>
      <c r="D35" s="196">
        <v>1000000</v>
      </c>
      <c r="E35" s="169">
        <f t="shared" si="2"/>
        <v>0</v>
      </c>
      <c r="F35" s="120">
        <f t="shared" si="4"/>
        <v>100</v>
      </c>
      <c r="G35" s="186">
        <v>1000000</v>
      </c>
      <c r="H35" s="78"/>
    </row>
    <row r="36" spans="1:8" ht="20.100000000000001" customHeight="1" x14ac:dyDescent="0.2">
      <c r="A36" s="58" t="s">
        <v>144</v>
      </c>
      <c r="B36" s="59" t="s">
        <v>145</v>
      </c>
      <c r="C36" s="139">
        <v>10000</v>
      </c>
      <c r="D36" s="196">
        <v>10000</v>
      </c>
      <c r="E36" s="169">
        <f t="shared" si="2"/>
        <v>-200</v>
      </c>
      <c r="F36" s="120">
        <f t="shared" si="4"/>
        <v>98</v>
      </c>
      <c r="G36" s="186">
        <v>9800</v>
      </c>
      <c r="H36" s="78"/>
    </row>
    <row r="37" spans="1:8" ht="20.100000000000001" customHeight="1" thickBot="1" x14ac:dyDescent="0.25">
      <c r="A37" s="58" t="s">
        <v>146</v>
      </c>
      <c r="B37" s="59" t="s">
        <v>147</v>
      </c>
      <c r="C37" s="139">
        <v>220000</v>
      </c>
      <c r="D37" s="196">
        <v>263200</v>
      </c>
      <c r="E37" s="169">
        <f t="shared" si="2"/>
        <v>1200</v>
      </c>
      <c r="F37" s="120">
        <v>0</v>
      </c>
      <c r="G37" s="186">
        <v>264400</v>
      </c>
      <c r="H37" s="78"/>
    </row>
    <row r="38" spans="1:8" ht="24.95" customHeight="1" thickBot="1" x14ac:dyDescent="0.25">
      <c r="A38" s="266" t="s">
        <v>17</v>
      </c>
      <c r="B38" s="266"/>
      <c r="C38" s="79">
        <f>SUM(C22:C37)</f>
        <v>67361800</v>
      </c>
      <c r="D38" s="79">
        <f>SUM(D22:D37)</f>
        <v>87361189</v>
      </c>
      <c r="E38" s="172">
        <f>SUM(E22:E37)</f>
        <v>1980000</v>
      </c>
      <c r="F38" s="121">
        <f t="shared" si="4"/>
        <v>102.26645266927399</v>
      </c>
      <c r="G38" s="172">
        <f>SUM(G22:G37)</f>
        <v>89341189</v>
      </c>
      <c r="H38" s="78"/>
    </row>
    <row r="39" spans="1:8" ht="20.100000000000001" customHeight="1" x14ac:dyDescent="0.2">
      <c r="A39" s="58" t="s">
        <v>148</v>
      </c>
      <c r="B39" s="59" t="s">
        <v>149</v>
      </c>
      <c r="C39" s="139">
        <v>5500000</v>
      </c>
      <c r="D39" s="139">
        <v>5500000</v>
      </c>
      <c r="E39" s="173">
        <f t="shared" ref="E39:E41" si="5">G39-D39</f>
        <v>0</v>
      </c>
      <c r="F39" s="120">
        <f t="shared" ref="F39:F42" si="6">G39/D39*100</f>
        <v>100</v>
      </c>
      <c r="G39" s="182">
        <v>5500000</v>
      </c>
      <c r="H39" s="80"/>
    </row>
    <row r="40" spans="1:8" ht="20.100000000000001" customHeight="1" x14ac:dyDescent="0.2">
      <c r="A40" s="58" t="s">
        <v>150</v>
      </c>
      <c r="B40" s="59" t="s">
        <v>221</v>
      </c>
      <c r="C40" s="139">
        <v>6300000</v>
      </c>
      <c r="D40" s="139">
        <v>6300000</v>
      </c>
      <c r="E40" s="173">
        <f t="shared" si="5"/>
        <v>0</v>
      </c>
      <c r="F40" s="120">
        <f t="shared" si="6"/>
        <v>100</v>
      </c>
      <c r="G40" s="182">
        <v>6300000</v>
      </c>
      <c r="H40" s="80"/>
    </row>
    <row r="41" spans="1:8" ht="18.75" customHeight="1" thickBot="1" x14ac:dyDescent="0.25">
      <c r="A41" s="60" t="s">
        <v>222</v>
      </c>
      <c r="B41" s="61" t="s">
        <v>212</v>
      </c>
      <c r="C41" s="140">
        <v>0</v>
      </c>
      <c r="D41" s="140">
        <v>0</v>
      </c>
      <c r="E41" s="171">
        <f t="shared" si="5"/>
        <v>0</v>
      </c>
      <c r="F41" s="120">
        <v>0</v>
      </c>
      <c r="G41" s="183">
        <v>0</v>
      </c>
      <c r="H41" s="80"/>
    </row>
    <row r="42" spans="1:8" ht="25.5" customHeight="1" thickBot="1" x14ac:dyDescent="0.25">
      <c r="A42" s="266" t="s">
        <v>21</v>
      </c>
      <c r="B42" s="266"/>
      <c r="C42" s="143">
        <f>SUM(C39:C41)</f>
        <v>11800000</v>
      </c>
      <c r="D42" s="79">
        <f>SUM(D39:D41)</f>
        <v>11800000</v>
      </c>
      <c r="E42" s="172">
        <f>SUM(E39:E41)</f>
        <v>0</v>
      </c>
      <c r="F42" s="121">
        <f t="shared" si="6"/>
        <v>100</v>
      </c>
      <c r="G42" s="172">
        <f>SUM(G39:G41)</f>
        <v>11800000</v>
      </c>
      <c r="H42" s="80"/>
    </row>
    <row r="43" spans="1:8" ht="24.95" customHeight="1" x14ac:dyDescent="0.2">
      <c r="A43" s="55" t="s">
        <v>152</v>
      </c>
      <c r="B43" s="56" t="s">
        <v>153</v>
      </c>
      <c r="C43" s="138">
        <v>0</v>
      </c>
      <c r="D43" s="107">
        <v>340200</v>
      </c>
      <c r="E43" s="169">
        <f>G43-D43</f>
        <v>0</v>
      </c>
      <c r="F43" s="120"/>
      <c r="G43" s="185">
        <v>340200</v>
      </c>
      <c r="H43" s="80"/>
    </row>
    <row r="44" spans="1:8" ht="24.95" customHeight="1" x14ac:dyDescent="0.2">
      <c r="A44" s="55" t="s">
        <v>243</v>
      </c>
      <c r="B44" s="56" t="s">
        <v>244</v>
      </c>
      <c r="C44" s="138">
        <v>0</v>
      </c>
      <c r="D44" s="107"/>
      <c r="E44" s="169">
        <f>G44-D44</f>
        <v>0</v>
      </c>
      <c r="F44" s="120"/>
      <c r="G44" s="185">
        <v>0</v>
      </c>
      <c r="H44" s="80"/>
    </row>
    <row r="45" spans="1:8" ht="24.95" customHeight="1" x14ac:dyDescent="0.2">
      <c r="A45" s="58" t="s">
        <v>151</v>
      </c>
      <c r="B45" s="59" t="s">
        <v>154</v>
      </c>
      <c r="C45" s="139">
        <v>11000000</v>
      </c>
      <c r="D45" s="196">
        <v>13275000</v>
      </c>
      <c r="E45" s="169">
        <f>G45-D45</f>
        <v>0</v>
      </c>
      <c r="F45" s="120">
        <f t="shared" ref="F45:F58" si="7">G45/D45*100</f>
        <v>100</v>
      </c>
      <c r="G45" s="186">
        <v>13275000</v>
      </c>
      <c r="H45" s="81"/>
    </row>
    <row r="46" spans="1:8" ht="24.95" customHeight="1" x14ac:dyDescent="0.2">
      <c r="A46" s="58" t="s">
        <v>155</v>
      </c>
      <c r="B46" s="59" t="s">
        <v>156</v>
      </c>
      <c r="C46" s="139">
        <v>0</v>
      </c>
      <c r="D46" s="196"/>
      <c r="E46" s="169">
        <f>G46-D46</f>
        <v>0</v>
      </c>
      <c r="F46" s="120"/>
      <c r="G46" s="186">
        <v>0</v>
      </c>
      <c r="H46" s="81"/>
    </row>
    <row r="47" spans="1:8" ht="24.95" customHeight="1" thickBot="1" x14ac:dyDescent="0.25">
      <c r="A47" s="60" t="s">
        <v>157</v>
      </c>
      <c r="B47" s="61" t="s">
        <v>158</v>
      </c>
      <c r="C47" s="140">
        <v>5330000</v>
      </c>
      <c r="D47" s="197">
        <v>5330000</v>
      </c>
      <c r="E47" s="169">
        <f>G47-D47</f>
        <v>0</v>
      </c>
      <c r="F47" s="120">
        <f t="shared" si="7"/>
        <v>100</v>
      </c>
      <c r="G47" s="187">
        <v>5330000</v>
      </c>
      <c r="H47" s="81"/>
    </row>
    <row r="48" spans="1:8" ht="24.95" customHeight="1" thickBot="1" x14ac:dyDescent="0.25">
      <c r="A48" s="269" t="s">
        <v>25</v>
      </c>
      <c r="B48" s="269"/>
      <c r="C48" s="144">
        <f>SUM(C43:C47)</f>
        <v>16330000</v>
      </c>
      <c r="D48" s="198">
        <f>SUM(D43:D47)</f>
        <v>18945200</v>
      </c>
      <c r="E48" s="174">
        <f>SUM(E43:E47)</f>
        <v>0</v>
      </c>
      <c r="F48" s="122">
        <f t="shared" si="7"/>
        <v>100</v>
      </c>
      <c r="G48" s="189">
        <f>SUM(G43:G47)</f>
        <v>18945200</v>
      </c>
      <c r="H48" s="80"/>
    </row>
    <row r="49" spans="1:10" ht="20.100000000000001" customHeight="1" x14ac:dyDescent="0.2">
      <c r="A49" s="55" t="s">
        <v>159</v>
      </c>
      <c r="B49" s="56" t="s">
        <v>160</v>
      </c>
      <c r="C49" s="138">
        <v>5200000</v>
      </c>
      <c r="D49" s="57">
        <v>5200000</v>
      </c>
      <c r="E49" s="175">
        <f t="shared" ref="E49:E57" si="8">G49-D49</f>
        <v>0</v>
      </c>
      <c r="F49" s="120">
        <f t="shared" si="7"/>
        <v>100</v>
      </c>
      <c r="G49" s="185">
        <v>5200000</v>
      </c>
      <c r="H49" s="80"/>
    </row>
    <row r="50" spans="1:10" ht="20.100000000000001" customHeight="1" x14ac:dyDescent="0.2">
      <c r="A50" s="58" t="s">
        <v>161</v>
      </c>
      <c r="B50" s="59" t="s">
        <v>162</v>
      </c>
      <c r="C50" s="139">
        <v>0</v>
      </c>
      <c r="D50" s="196">
        <v>178000</v>
      </c>
      <c r="E50" s="175">
        <f t="shared" si="8"/>
        <v>0</v>
      </c>
      <c r="F50" s="120">
        <f t="shared" si="7"/>
        <v>100</v>
      </c>
      <c r="G50" s="186">
        <v>178000</v>
      </c>
      <c r="H50" s="80"/>
    </row>
    <row r="51" spans="1:10" ht="20.100000000000001" customHeight="1" x14ac:dyDescent="0.2">
      <c r="A51" s="58" t="s">
        <v>163</v>
      </c>
      <c r="B51" s="59" t="s">
        <v>164</v>
      </c>
      <c r="C51" s="139">
        <v>150000</v>
      </c>
      <c r="D51" s="196">
        <v>633645</v>
      </c>
      <c r="E51" s="175">
        <f t="shared" si="8"/>
        <v>0</v>
      </c>
      <c r="F51" s="120">
        <f t="shared" si="7"/>
        <v>100</v>
      </c>
      <c r="G51" s="186">
        <v>633645</v>
      </c>
      <c r="H51" s="81"/>
    </row>
    <row r="52" spans="1:10" ht="20.100000000000001" customHeight="1" x14ac:dyDescent="0.2">
      <c r="A52" s="58" t="s">
        <v>165</v>
      </c>
      <c r="B52" s="59" t="s">
        <v>166</v>
      </c>
      <c r="C52" s="139">
        <v>240000</v>
      </c>
      <c r="D52" s="196">
        <v>5441127</v>
      </c>
      <c r="E52" s="175">
        <f t="shared" si="8"/>
        <v>0</v>
      </c>
      <c r="F52" s="120">
        <f t="shared" si="7"/>
        <v>100</v>
      </c>
      <c r="G52" s="186">
        <v>5441127</v>
      </c>
      <c r="H52" s="81"/>
      <c r="J52" s="74"/>
    </row>
    <row r="53" spans="1:10" ht="20.100000000000001" customHeight="1" x14ac:dyDescent="0.2">
      <c r="A53" s="58" t="s">
        <v>167</v>
      </c>
      <c r="B53" s="59" t="s">
        <v>168</v>
      </c>
      <c r="C53" s="139">
        <v>1515000</v>
      </c>
      <c r="D53" s="196">
        <v>2915859</v>
      </c>
      <c r="E53" s="175">
        <f t="shared" si="8"/>
        <v>0</v>
      </c>
      <c r="F53" s="120">
        <f t="shared" si="7"/>
        <v>100</v>
      </c>
      <c r="G53" s="186">
        <v>2915859</v>
      </c>
      <c r="H53" s="81"/>
    </row>
    <row r="54" spans="1:10" ht="20.100000000000001" customHeight="1" x14ac:dyDescent="0.2">
      <c r="A54" s="58" t="s">
        <v>169</v>
      </c>
      <c r="B54" s="59" t="s">
        <v>170</v>
      </c>
      <c r="C54" s="139">
        <v>3165000</v>
      </c>
      <c r="D54" s="196">
        <v>230350521</v>
      </c>
      <c r="E54" s="175">
        <f t="shared" si="8"/>
        <v>0</v>
      </c>
      <c r="F54" s="120">
        <f t="shared" si="7"/>
        <v>100</v>
      </c>
      <c r="G54" s="186">
        <v>230350521</v>
      </c>
      <c r="H54" s="81"/>
    </row>
    <row r="55" spans="1:10" ht="20.100000000000001" customHeight="1" x14ac:dyDescent="0.2">
      <c r="A55" s="58" t="s">
        <v>245</v>
      </c>
      <c r="B55" s="59" t="s">
        <v>246</v>
      </c>
      <c r="C55" s="139">
        <v>0</v>
      </c>
      <c r="D55" s="196">
        <v>0</v>
      </c>
      <c r="E55" s="175">
        <v>0</v>
      </c>
      <c r="F55" s="120">
        <v>0</v>
      </c>
      <c r="G55" s="186">
        <v>0</v>
      </c>
      <c r="H55" s="81"/>
    </row>
    <row r="56" spans="1:10" ht="20.100000000000001" customHeight="1" x14ac:dyDescent="0.2">
      <c r="A56" s="58" t="s">
        <v>171</v>
      </c>
      <c r="B56" s="59" t="s">
        <v>172</v>
      </c>
      <c r="C56" s="139">
        <v>6615629</v>
      </c>
      <c r="D56" s="196">
        <v>6309485</v>
      </c>
      <c r="E56" s="175">
        <f t="shared" si="8"/>
        <v>0</v>
      </c>
      <c r="F56" s="120">
        <f t="shared" si="7"/>
        <v>100</v>
      </c>
      <c r="G56" s="186">
        <v>6309485</v>
      </c>
      <c r="H56" s="81"/>
    </row>
    <row r="57" spans="1:10" ht="20.100000000000001" customHeight="1" thickBot="1" x14ac:dyDescent="0.25">
      <c r="A57" s="60" t="s">
        <v>173</v>
      </c>
      <c r="B57" s="61" t="s">
        <v>174</v>
      </c>
      <c r="C57" s="140">
        <v>2621220</v>
      </c>
      <c r="D57" s="197">
        <v>62058868</v>
      </c>
      <c r="E57" s="175">
        <f t="shared" si="8"/>
        <v>0</v>
      </c>
      <c r="F57" s="120">
        <f t="shared" si="7"/>
        <v>100</v>
      </c>
      <c r="G57" s="187">
        <v>62058868</v>
      </c>
      <c r="H57" s="81"/>
    </row>
    <row r="58" spans="1:10" ht="24.95" customHeight="1" thickBot="1" x14ac:dyDescent="0.25">
      <c r="A58" s="266" t="s">
        <v>175</v>
      </c>
      <c r="B58" s="266"/>
      <c r="C58" s="143">
        <f>SUM(C49:C57)</f>
        <v>19506849</v>
      </c>
      <c r="D58" s="79">
        <f>SUM(D49:D57)</f>
        <v>313087505</v>
      </c>
      <c r="E58" s="176">
        <f>SUM(E49:E57)</f>
        <v>0</v>
      </c>
      <c r="F58" s="121">
        <f t="shared" si="7"/>
        <v>100</v>
      </c>
      <c r="G58" s="172">
        <f>SUM(G49:G57)</f>
        <v>313087505</v>
      </c>
      <c r="H58" s="81"/>
    </row>
    <row r="59" spans="1:10" ht="24.95" customHeight="1" thickBot="1" x14ac:dyDescent="0.25">
      <c r="A59" s="82" t="s">
        <v>204</v>
      </c>
      <c r="B59" s="83" t="s">
        <v>205</v>
      </c>
      <c r="C59" s="143">
        <v>0</v>
      </c>
      <c r="D59" s="165">
        <v>0</v>
      </c>
      <c r="E59" s="170">
        <f t="shared" ref="E59:E65" si="9">G59-D59</f>
        <v>0</v>
      </c>
      <c r="F59" s="121">
        <v>0</v>
      </c>
      <c r="G59" s="190">
        <v>0</v>
      </c>
      <c r="H59" s="81"/>
    </row>
    <row r="60" spans="1:10" ht="24.95" customHeight="1" thickBot="1" x14ac:dyDescent="0.25">
      <c r="A60" s="82" t="s">
        <v>241</v>
      </c>
      <c r="B60" s="83" t="s">
        <v>242</v>
      </c>
      <c r="C60" s="143"/>
      <c r="D60" s="165">
        <v>0</v>
      </c>
      <c r="E60" s="170">
        <v>0</v>
      </c>
      <c r="F60" s="121">
        <v>0</v>
      </c>
      <c r="G60" s="190">
        <v>0</v>
      </c>
      <c r="H60" s="81"/>
    </row>
    <row r="61" spans="1:10" ht="24.95" customHeight="1" thickBot="1" x14ac:dyDescent="0.25">
      <c r="A61" s="84" t="s">
        <v>40</v>
      </c>
      <c r="B61" s="85" t="s">
        <v>176</v>
      </c>
      <c r="C61" s="143">
        <v>7740155</v>
      </c>
      <c r="D61" s="199">
        <v>7880348</v>
      </c>
      <c r="E61" s="170">
        <f t="shared" si="9"/>
        <v>0</v>
      </c>
      <c r="F61" s="121">
        <f>G61/D61*100</f>
        <v>100</v>
      </c>
      <c r="G61" s="191">
        <v>7880348</v>
      </c>
      <c r="H61" s="81"/>
    </row>
    <row r="62" spans="1:10" ht="24.95" customHeight="1" thickBot="1" x14ac:dyDescent="0.25">
      <c r="A62" s="86" t="s">
        <v>177</v>
      </c>
      <c r="B62" s="85" t="s">
        <v>178</v>
      </c>
      <c r="C62" s="145">
        <v>187585884</v>
      </c>
      <c r="D62" s="165">
        <v>184161823</v>
      </c>
      <c r="E62" s="170">
        <f t="shared" si="9"/>
        <v>0</v>
      </c>
      <c r="F62" s="121">
        <f>G62/D62*100</f>
        <v>100</v>
      </c>
      <c r="G62" s="190">
        <v>184161823</v>
      </c>
      <c r="H62" s="81"/>
    </row>
    <row r="63" spans="1:10" ht="24.95" customHeight="1" thickBot="1" x14ac:dyDescent="0.25">
      <c r="A63" s="267" t="s">
        <v>35</v>
      </c>
      <c r="B63" s="87" t="s">
        <v>179</v>
      </c>
      <c r="C63" s="146">
        <v>9749307</v>
      </c>
      <c r="D63" s="200">
        <v>57602898</v>
      </c>
      <c r="E63" s="177">
        <f t="shared" si="9"/>
        <v>18855794</v>
      </c>
      <c r="F63" s="201">
        <f>G63/D63*100</f>
        <v>132.73410653748704</v>
      </c>
      <c r="G63" s="192">
        <v>76458692</v>
      </c>
      <c r="H63" s="81"/>
    </row>
    <row r="64" spans="1:10" ht="20.25" customHeight="1" thickBot="1" x14ac:dyDescent="0.25">
      <c r="A64" s="267"/>
      <c r="B64" s="88" t="s">
        <v>180</v>
      </c>
      <c r="C64" s="147">
        <v>195696849</v>
      </c>
      <c r="D64" s="202">
        <v>48529410</v>
      </c>
      <c r="E64" s="178">
        <f t="shared" si="9"/>
        <v>0</v>
      </c>
      <c r="F64" s="203">
        <f>G64/D64*100</f>
        <v>100</v>
      </c>
      <c r="G64" s="193">
        <v>48529410</v>
      </c>
      <c r="H64" s="81"/>
    </row>
    <row r="65" spans="1:8" ht="20.25" customHeight="1" thickBot="1" x14ac:dyDescent="0.25">
      <c r="A65" s="267"/>
      <c r="B65" s="89" t="s">
        <v>38</v>
      </c>
      <c r="C65" s="148">
        <v>0</v>
      </c>
      <c r="D65" s="204"/>
      <c r="E65" s="179">
        <f t="shared" si="9"/>
        <v>0</v>
      </c>
      <c r="F65" s="205"/>
      <c r="G65" s="194">
        <v>0</v>
      </c>
      <c r="H65" s="81"/>
    </row>
    <row r="66" spans="1:8" ht="22.5" customHeight="1" thickBot="1" x14ac:dyDescent="0.3">
      <c r="A66" s="268" t="s">
        <v>181</v>
      </c>
      <c r="B66" s="268"/>
      <c r="C66" s="181">
        <f>SUM(C19+C21+C38+C42+C48+C58+C59+C61+C62+C63+C64+C65)</f>
        <v>571700664</v>
      </c>
      <c r="D66" s="206">
        <f>D19+D21+D38+D42+D48+D58+D59+D61+D62+D63+D64+D65+D60</f>
        <v>792702752</v>
      </c>
      <c r="E66" s="206">
        <f>E19+E21+E38+E42+E48+E58+E59+E61+E62+E63+E64+E65+E60</f>
        <v>20835794</v>
      </c>
      <c r="F66" s="236">
        <f>G66/D66*100</f>
        <v>102.6284498126733</v>
      </c>
      <c r="G66" s="180">
        <f>G19+G21+G38+G42+G48+G58+G59+G61+G62+G63+G64+G65+G60</f>
        <v>813538546</v>
      </c>
      <c r="H66" s="81"/>
    </row>
    <row r="68" spans="1:8" x14ac:dyDescent="0.2">
      <c r="G68" s="71"/>
    </row>
    <row r="69" spans="1:8" x14ac:dyDescent="0.2">
      <c r="B69" s="75"/>
      <c r="C69" s="99"/>
      <c r="D69" s="99"/>
      <c r="E69" s="99"/>
      <c r="F69" s="99"/>
      <c r="G69" s="99"/>
    </row>
  </sheetData>
  <sheetProtection algorithmName="SHA-512" hashValue="wrr8kSiJ8WH+UWatHKmxnzdBu2pf2s8Wo1UDSae4XAyonNg4kNmZUq1GBk2KlbHg7Qv3SyBlq3zub35tHXk/5Q==" saltValue="cmOQNN46KReM4eGzug81GQ==" spinCount="100000" sheet="1" objects="1" scenarios="1"/>
  <mergeCells count="15">
    <mergeCell ref="A2:G2"/>
    <mergeCell ref="A3:G3"/>
    <mergeCell ref="A5:G5"/>
    <mergeCell ref="A6:A7"/>
    <mergeCell ref="B6:B7"/>
    <mergeCell ref="G6:G7"/>
    <mergeCell ref="D6:F6"/>
    <mergeCell ref="A58:B58"/>
    <mergeCell ref="A63:A65"/>
    <mergeCell ref="A66:B66"/>
    <mergeCell ref="A19:B19"/>
    <mergeCell ref="A21:B21"/>
    <mergeCell ref="A38:B38"/>
    <mergeCell ref="A42:B42"/>
    <mergeCell ref="A48:B48"/>
  </mergeCells>
  <pageMargins left="0.78740157480314965" right="0.59055118110236227" top="0.78740157480314965" bottom="0.39370078740157483" header="0.51181102362204722" footer="0.51181102362204722"/>
  <pageSetup paperSize="9" scale="70" firstPageNumber="0" fitToHeight="0" orientation="portrait" horizontalDpi="300" verticalDpi="300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6600"/>
  </sheetPr>
  <dimension ref="A1:K42"/>
  <sheetViews>
    <sheetView windowProtection="1" topLeftCell="A4" zoomScaleNormal="100" workbookViewId="0">
      <selection activeCell="L23" sqref="L23"/>
    </sheetView>
  </sheetViews>
  <sheetFormatPr defaultRowHeight="12.75" x14ac:dyDescent="0.2"/>
  <cols>
    <col min="1" max="1" width="12.28515625" customWidth="1"/>
    <col min="2" max="2" width="32.42578125" customWidth="1"/>
    <col min="3" max="3" width="14.42578125" customWidth="1"/>
    <col min="4" max="4" width="11.5703125" customWidth="1"/>
    <col min="5" max="5" width="16" style="73" customWidth="1"/>
    <col min="6" max="6" width="17.7109375" style="73" customWidth="1"/>
    <col min="7" max="7" width="16.140625" customWidth="1"/>
    <col min="8" max="8" width="15" bestFit="1" customWidth="1"/>
    <col min="9" max="9" width="16.7109375" customWidth="1"/>
    <col min="10" max="10" width="15" bestFit="1" customWidth="1"/>
    <col min="11" max="11" width="17.140625" customWidth="1"/>
    <col min="12" max="1024" width="8.42578125" customWidth="1"/>
  </cols>
  <sheetData>
    <row r="1" spans="1:11" x14ac:dyDescent="0.2">
      <c r="E1" s="52"/>
      <c r="F1" s="52"/>
      <c r="G1" s="52"/>
      <c r="H1" s="52"/>
      <c r="I1" s="108"/>
      <c r="J1" s="108"/>
    </row>
    <row r="2" spans="1:11" ht="15.75" x14ac:dyDescent="0.25">
      <c r="A2" s="259" t="s">
        <v>236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1" ht="15.75" x14ac:dyDescent="0.25">
      <c r="A3" s="259" t="s">
        <v>203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</row>
    <row r="4" spans="1:11" ht="18.75" customHeight="1" x14ac:dyDescent="0.2">
      <c r="A4" s="282" t="s">
        <v>188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</row>
    <row r="5" spans="1:11" ht="16.5" thickBot="1" x14ac:dyDescent="0.3">
      <c r="A5" s="53"/>
      <c r="B5" s="53"/>
      <c r="C5" s="53"/>
      <c r="D5" s="53"/>
      <c r="E5" s="53"/>
      <c r="F5" s="53"/>
      <c r="K5" s="54" t="s">
        <v>1</v>
      </c>
    </row>
    <row r="6" spans="1:11" ht="13.5" thickBot="1" x14ac:dyDescent="0.25">
      <c r="A6" s="283" t="s">
        <v>189</v>
      </c>
      <c r="B6" s="283"/>
      <c r="C6" s="283"/>
      <c r="D6" s="283"/>
      <c r="E6" s="283"/>
      <c r="F6" s="284" t="s">
        <v>190</v>
      </c>
      <c r="G6" s="285"/>
      <c r="H6" s="284" t="s">
        <v>191</v>
      </c>
      <c r="I6" s="285"/>
      <c r="J6" s="286" t="s">
        <v>192</v>
      </c>
      <c r="K6" s="287"/>
    </row>
    <row r="7" spans="1:11" ht="13.5" thickBot="1" x14ac:dyDescent="0.25">
      <c r="A7" s="283"/>
      <c r="B7" s="283"/>
      <c r="C7" s="283"/>
      <c r="D7" s="283"/>
      <c r="E7" s="283"/>
      <c r="F7" s="160" t="s">
        <v>235</v>
      </c>
      <c r="G7" s="161" t="s">
        <v>237</v>
      </c>
      <c r="H7" s="162" t="s">
        <v>235</v>
      </c>
      <c r="I7" s="161" t="s">
        <v>237</v>
      </c>
      <c r="J7" s="161" t="s">
        <v>235</v>
      </c>
      <c r="K7" s="161" t="s">
        <v>237</v>
      </c>
    </row>
    <row r="8" spans="1:11" ht="24.95" customHeight="1" x14ac:dyDescent="0.2">
      <c r="A8" s="281" t="s">
        <v>97</v>
      </c>
      <c r="B8" s="281"/>
      <c r="C8" s="281"/>
      <c r="D8" s="281"/>
      <c r="E8" s="281"/>
      <c r="F8" s="157"/>
      <c r="G8" s="43"/>
      <c r="H8" s="158"/>
      <c r="I8" s="159"/>
      <c r="J8" s="157"/>
      <c r="K8" s="43"/>
    </row>
    <row r="9" spans="1:11" ht="24.95" customHeight="1" x14ac:dyDescent="0.2">
      <c r="A9" s="277" t="s">
        <v>98</v>
      </c>
      <c r="B9" s="277"/>
      <c r="C9" s="277"/>
      <c r="D9" s="277"/>
      <c r="E9" s="277"/>
      <c r="F9" s="90"/>
      <c r="G9" s="22"/>
      <c r="H9" s="91"/>
      <c r="I9" s="92"/>
      <c r="J9" s="90"/>
      <c r="K9" s="22"/>
    </row>
    <row r="10" spans="1:11" ht="24.95" customHeight="1" x14ac:dyDescent="0.2">
      <c r="A10" s="277" t="s">
        <v>227</v>
      </c>
      <c r="B10" s="277"/>
      <c r="C10" s="277"/>
      <c r="D10" s="277"/>
      <c r="E10" s="277"/>
      <c r="F10" s="90"/>
      <c r="G10" s="22"/>
      <c r="H10" s="91"/>
      <c r="I10" s="92"/>
      <c r="J10" s="90"/>
      <c r="K10" s="22"/>
    </row>
    <row r="11" spans="1:11" ht="24.95" customHeight="1" x14ac:dyDescent="0.2">
      <c r="A11" s="277" t="s">
        <v>182</v>
      </c>
      <c r="B11" s="277"/>
      <c r="C11" s="277"/>
      <c r="D11" s="277"/>
      <c r="E11" s="277"/>
      <c r="F11" s="90"/>
      <c r="G11" s="22"/>
      <c r="H11" s="91"/>
      <c r="I11" s="92"/>
      <c r="J11" s="90"/>
      <c r="K11" s="22"/>
    </row>
    <row r="12" spans="1:11" ht="24.95" customHeight="1" x14ac:dyDescent="0.2">
      <c r="A12" s="277" t="s">
        <v>228</v>
      </c>
      <c r="B12" s="277"/>
      <c r="C12" s="277"/>
      <c r="D12" s="277"/>
      <c r="E12" s="277"/>
      <c r="F12" s="90"/>
      <c r="G12" s="22"/>
      <c r="H12" s="91"/>
      <c r="I12" s="92"/>
      <c r="J12" s="90"/>
      <c r="K12" s="22"/>
    </row>
    <row r="13" spans="1:11" ht="24.95" customHeight="1" x14ac:dyDescent="0.2">
      <c r="A13" s="277" t="s">
        <v>229</v>
      </c>
      <c r="B13" s="277"/>
      <c r="C13" s="277"/>
      <c r="D13" s="277"/>
      <c r="E13" s="277"/>
      <c r="F13" s="90"/>
      <c r="G13" s="22"/>
      <c r="H13" s="91"/>
      <c r="I13" s="92"/>
      <c r="J13" s="90"/>
      <c r="K13" s="22"/>
    </row>
    <row r="14" spans="1:11" ht="24.95" customHeight="1" x14ac:dyDescent="0.2">
      <c r="A14" s="277" t="s">
        <v>183</v>
      </c>
      <c r="B14" s="277"/>
      <c r="C14" s="277"/>
      <c r="D14" s="277"/>
      <c r="E14" s="277"/>
      <c r="F14" s="90"/>
      <c r="G14" s="22"/>
      <c r="H14" s="91"/>
      <c r="I14" s="92"/>
      <c r="J14" s="90"/>
      <c r="K14" s="22"/>
    </row>
    <row r="15" spans="1:11" ht="24.95" customHeight="1" x14ac:dyDescent="0.2">
      <c r="A15" s="277" t="s">
        <v>99</v>
      </c>
      <c r="B15" s="277"/>
      <c r="C15" s="277"/>
      <c r="D15" s="277"/>
      <c r="E15" s="277"/>
      <c r="F15" s="90"/>
      <c r="G15" s="22"/>
      <c r="H15" s="91"/>
      <c r="I15" s="92"/>
      <c r="J15" s="90"/>
      <c r="K15" s="22"/>
    </row>
    <row r="16" spans="1:11" ht="24.95" customHeight="1" x14ac:dyDescent="0.2">
      <c r="A16" s="277" t="s">
        <v>184</v>
      </c>
      <c r="B16" s="277"/>
      <c r="C16" s="277"/>
      <c r="D16" s="277"/>
      <c r="E16" s="277"/>
      <c r="F16" s="90"/>
      <c r="G16" s="22"/>
      <c r="H16" s="91"/>
      <c r="I16" s="92"/>
      <c r="J16" s="90"/>
      <c r="K16" s="22"/>
    </row>
    <row r="17" spans="1:11" ht="24.95" customHeight="1" x14ac:dyDescent="0.2">
      <c r="A17" s="277" t="s">
        <v>185</v>
      </c>
      <c r="B17" s="277"/>
      <c r="C17" s="277"/>
      <c r="D17" s="277"/>
      <c r="E17" s="277"/>
      <c r="F17" s="90"/>
      <c r="G17" s="22"/>
      <c r="H17" s="91"/>
      <c r="I17" s="92"/>
      <c r="J17" s="90"/>
      <c r="K17" s="22"/>
    </row>
    <row r="18" spans="1:11" ht="24.95" customHeight="1" x14ac:dyDescent="0.2">
      <c r="A18" s="277" t="s">
        <v>100</v>
      </c>
      <c r="B18" s="277"/>
      <c r="C18" s="277"/>
      <c r="D18" s="277"/>
      <c r="E18" s="277"/>
      <c r="F18" s="90"/>
      <c r="G18" s="22"/>
      <c r="H18" s="91"/>
      <c r="I18" s="92"/>
      <c r="J18" s="90"/>
      <c r="K18" s="22"/>
    </row>
    <row r="19" spans="1:11" ht="24.95" customHeight="1" x14ac:dyDescent="0.2">
      <c r="A19" s="277" t="s">
        <v>209</v>
      </c>
      <c r="B19" s="277"/>
      <c r="C19" s="277"/>
      <c r="D19" s="277"/>
      <c r="E19" s="277"/>
      <c r="F19" s="90"/>
      <c r="G19" s="22"/>
      <c r="H19" s="91"/>
      <c r="I19" s="92"/>
      <c r="J19" s="90"/>
      <c r="K19" s="22"/>
    </row>
    <row r="20" spans="1:11" ht="24.95" customHeight="1" x14ac:dyDescent="0.2">
      <c r="A20" s="277" t="s">
        <v>210</v>
      </c>
      <c r="B20" s="277"/>
      <c r="C20" s="277"/>
      <c r="D20" s="277"/>
      <c r="E20" s="277"/>
      <c r="F20" s="90"/>
      <c r="G20" s="22"/>
      <c r="H20" s="91"/>
      <c r="I20" s="92"/>
      <c r="J20" s="90"/>
      <c r="K20" s="22"/>
    </row>
    <row r="21" spans="1:11" ht="24.95" customHeight="1" x14ac:dyDescent="0.2">
      <c r="A21" s="277" t="s">
        <v>101</v>
      </c>
      <c r="B21" s="277"/>
      <c r="C21" s="277"/>
      <c r="D21" s="277"/>
      <c r="E21" s="277"/>
      <c r="F21" s="90"/>
      <c r="G21" s="22"/>
      <c r="H21" s="91"/>
      <c r="I21" s="92"/>
      <c r="J21" s="90"/>
      <c r="K21" s="22"/>
    </row>
    <row r="22" spans="1:11" ht="24.95" customHeight="1" x14ac:dyDescent="0.2">
      <c r="A22" s="277" t="s">
        <v>211</v>
      </c>
      <c r="B22" s="277"/>
      <c r="C22" s="277"/>
      <c r="D22" s="277"/>
      <c r="E22" s="277"/>
      <c r="F22" s="90"/>
      <c r="G22" s="22"/>
      <c r="H22" s="91"/>
      <c r="I22" s="92"/>
      <c r="J22" s="90"/>
      <c r="K22" s="22"/>
    </row>
    <row r="23" spans="1:11" ht="24.95" customHeight="1" x14ac:dyDescent="0.2">
      <c r="A23" s="277" t="s">
        <v>186</v>
      </c>
      <c r="B23" s="277"/>
      <c r="C23" s="277"/>
      <c r="D23" s="277"/>
      <c r="E23" s="277"/>
      <c r="F23" s="90"/>
      <c r="G23" s="22"/>
      <c r="H23" s="91"/>
      <c r="I23" s="92"/>
      <c r="J23" s="90"/>
      <c r="K23" s="22"/>
    </row>
    <row r="24" spans="1:11" ht="24.95" customHeight="1" x14ac:dyDescent="0.2">
      <c r="A24" s="277" t="s">
        <v>230</v>
      </c>
      <c r="B24" s="277"/>
      <c r="C24" s="277"/>
      <c r="D24" s="277"/>
      <c r="E24" s="277"/>
      <c r="F24" s="90"/>
      <c r="G24" s="22"/>
      <c r="H24" s="91"/>
      <c r="I24" s="92"/>
      <c r="J24" s="90"/>
      <c r="K24" s="22"/>
    </row>
    <row r="25" spans="1:11" ht="24.95" customHeight="1" thickBot="1" x14ac:dyDescent="0.25">
      <c r="A25" s="278" t="s">
        <v>193</v>
      </c>
      <c r="B25" s="278"/>
      <c r="C25" s="278"/>
      <c r="D25" s="278"/>
      <c r="E25" s="278"/>
      <c r="F25" s="93"/>
      <c r="G25" s="34"/>
      <c r="H25" s="94"/>
      <c r="I25" s="95"/>
      <c r="J25" s="93"/>
      <c r="K25" s="34"/>
    </row>
    <row r="26" spans="1:11" ht="27.75" customHeight="1" thickBot="1" x14ac:dyDescent="0.25">
      <c r="A26" s="279" t="s">
        <v>194</v>
      </c>
      <c r="B26" s="279"/>
      <c r="C26" s="279"/>
      <c r="D26" s="279"/>
      <c r="E26" s="280"/>
      <c r="F26" s="155">
        <f>SUM(F8:F25)</f>
        <v>0</v>
      </c>
      <c r="G26" s="155">
        <f t="shared" ref="G26:K26" si="0">SUM(G8:G25)</f>
        <v>0</v>
      </c>
      <c r="H26" s="155">
        <f t="shared" si="0"/>
        <v>0</v>
      </c>
      <c r="I26" s="155">
        <f t="shared" si="0"/>
        <v>0</v>
      </c>
      <c r="J26" s="155">
        <f t="shared" si="0"/>
        <v>0</v>
      </c>
      <c r="K26" s="156">
        <f t="shared" si="0"/>
        <v>0</v>
      </c>
    </row>
    <row r="30" spans="1:11" x14ac:dyDescent="0.2">
      <c r="G30" s="96"/>
      <c r="H30" s="96"/>
      <c r="I30" s="96"/>
      <c r="J30" s="96"/>
      <c r="K30" s="96"/>
    </row>
    <row r="31" spans="1:11" x14ac:dyDescent="0.2">
      <c r="G31" s="96"/>
      <c r="H31" s="96"/>
      <c r="I31" s="96"/>
      <c r="J31" s="96"/>
      <c r="K31" s="96"/>
    </row>
    <row r="32" spans="1:11" x14ac:dyDescent="0.2">
      <c r="G32" s="96"/>
      <c r="H32" s="96"/>
      <c r="I32" s="96"/>
      <c r="J32" s="96"/>
      <c r="K32" s="96"/>
    </row>
    <row r="33" spans="7:11" x14ac:dyDescent="0.2">
      <c r="G33" s="96"/>
      <c r="H33" s="96"/>
      <c r="I33" s="96"/>
      <c r="J33" s="96"/>
      <c r="K33" s="96"/>
    </row>
    <row r="34" spans="7:11" x14ac:dyDescent="0.2">
      <c r="G34" s="96"/>
      <c r="H34" s="96"/>
      <c r="I34" s="96"/>
      <c r="J34" s="96"/>
      <c r="K34" s="96"/>
    </row>
    <row r="35" spans="7:11" x14ac:dyDescent="0.2">
      <c r="G35" s="96"/>
      <c r="H35" s="96"/>
      <c r="I35" s="96"/>
      <c r="J35" s="96"/>
      <c r="K35" s="96"/>
    </row>
    <row r="36" spans="7:11" x14ac:dyDescent="0.2">
      <c r="G36" s="96"/>
      <c r="H36" s="96"/>
      <c r="I36" s="96"/>
      <c r="J36" s="96"/>
      <c r="K36" s="96"/>
    </row>
    <row r="37" spans="7:11" x14ac:dyDescent="0.2">
      <c r="G37" s="96"/>
      <c r="H37" s="96"/>
      <c r="I37" s="96"/>
      <c r="J37" s="96"/>
      <c r="K37" s="96"/>
    </row>
    <row r="38" spans="7:11" x14ac:dyDescent="0.2">
      <c r="G38" s="96"/>
      <c r="H38" s="96"/>
      <c r="I38" s="96"/>
      <c r="J38" s="96"/>
      <c r="K38" s="96"/>
    </row>
    <row r="39" spans="7:11" x14ac:dyDescent="0.2">
      <c r="G39" s="96"/>
      <c r="H39" s="96"/>
      <c r="I39" s="96"/>
      <c r="J39" s="96"/>
      <c r="K39" s="96"/>
    </row>
    <row r="40" spans="7:11" x14ac:dyDescent="0.2">
      <c r="G40" s="96"/>
      <c r="H40" s="96"/>
      <c r="I40" s="96"/>
      <c r="J40" s="96"/>
      <c r="K40" s="96"/>
    </row>
    <row r="41" spans="7:11" x14ac:dyDescent="0.2">
      <c r="G41" s="96"/>
      <c r="H41" s="96"/>
      <c r="I41" s="96"/>
      <c r="J41" s="96"/>
      <c r="K41" s="96"/>
    </row>
    <row r="42" spans="7:11" x14ac:dyDescent="0.2">
      <c r="G42" s="97"/>
      <c r="H42" s="97"/>
      <c r="I42" s="97"/>
      <c r="J42" s="97"/>
      <c r="K42" s="97"/>
    </row>
  </sheetData>
  <mergeCells count="26">
    <mergeCell ref="A2:K2"/>
    <mergeCell ref="A3:K3"/>
    <mergeCell ref="A4:K4"/>
    <mergeCell ref="A6:E7"/>
    <mergeCell ref="F6:G6"/>
    <mergeCell ref="J6:K6"/>
    <mergeCell ref="H6:I6"/>
    <mergeCell ref="A8:E8"/>
    <mergeCell ref="A9:E9"/>
    <mergeCell ref="A11:E11"/>
    <mergeCell ref="A14:E14"/>
    <mergeCell ref="A10:E10"/>
    <mergeCell ref="A12:E12"/>
    <mergeCell ref="A13:E13"/>
    <mergeCell ref="A22:E22"/>
    <mergeCell ref="A21:E21"/>
    <mergeCell ref="A25:E25"/>
    <mergeCell ref="A26:E26"/>
    <mergeCell ref="A15:E15"/>
    <mergeCell ref="A16:E16"/>
    <mergeCell ref="A17:E17"/>
    <mergeCell ref="A18:E18"/>
    <mergeCell ref="A23:E23"/>
    <mergeCell ref="A19:E19"/>
    <mergeCell ref="A20:E20"/>
    <mergeCell ref="A24:E24"/>
  </mergeCells>
  <pageMargins left="0.39370078740157483" right="0.39370078740157483" top="0.39370078740157483" bottom="0.39370078740157483" header="0.51181102362204722" footer="0.51181102362204722"/>
  <pageSetup paperSize="9" scale="63" firstPageNumber="0" orientation="landscape" horizontalDpi="300" verticalDpi="300" r:id="rId1"/>
  <headerFooter>
    <oddFooter>&amp;C&amp;P/&amp;N</oddFooter>
  </headerFooter>
  <colBreaks count="1" manualBreakCount="1">
    <brk id="11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Mérleg(önkormányzat 2022</vt:lpstr>
      <vt:lpstr>Bevételek(önkormányzat 2022</vt:lpstr>
      <vt:lpstr>Kiadások(önkormányzat 2022)</vt:lpstr>
      <vt:lpstr>Kiadások COFOG összesítő</vt:lpstr>
      <vt:lpstr>'Bevételek(önkormányzat 2022'!Nyomtatási_terület</vt:lpstr>
      <vt:lpstr>'Kiadások COFOG összesítő'!Nyomtatási_terület</vt:lpstr>
      <vt:lpstr>'Kiadások(önkormányzat 2022)'!Nyomtatási_terület</vt:lpstr>
      <vt:lpstr>'Mérleg(önkormányzat 2022'!Nyomtatási_terület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SzZsuzsi</dc:creator>
  <dc:description/>
  <cp:lastModifiedBy>Rozbora Timea</cp:lastModifiedBy>
  <cp:revision>7</cp:revision>
  <cp:lastPrinted>2023-04-27T12:59:32Z</cp:lastPrinted>
  <dcterms:created xsi:type="dcterms:W3CDTF">2016-01-02T07:45:43Z</dcterms:created>
  <dcterms:modified xsi:type="dcterms:W3CDTF">2023-05-10T08:03:29Z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